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7.xml" ContentType="application/vnd.openxmlformats-officedocument.drawing+xml"/>
  <Override PartName="/xl/drawings/drawing6.xml" ContentType="application/vnd.openxmlformats-officedocument.drawing+xml"/>
  <Override PartName="/xl/worksheets/sheet1.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drawings/drawing2.xml" ContentType="application/vnd.openxmlformats-officedocument.drawing+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worksheets/sheet9.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002-verze-jednotlivéÚRR\MŠMT\nové-období-nastavení_CBA\"/>
    </mc:Choice>
  </mc:AlternateContent>
  <bookViews>
    <workbookView xWindow="120" yWindow="30" windowWidth="24915" windowHeight="11565" tabRatio="873" firstSheet="1" activeTab="7"/>
  </bookViews>
  <sheets>
    <sheet name="Základní informace" sheetId="1" r:id="rId1"/>
    <sheet name="Investice a zdroje" sheetId="2" r:id="rId2"/>
    <sheet name="Provozní náklady a výnosy" sheetId="3" r:id="rId3"/>
    <sheet name="Zůstatková hodnota" sheetId="4" r:id="rId4"/>
    <sheet name="Návratnost investic pro FA" sheetId="9" r:id="rId5"/>
    <sheet name="Návratnost kapitálu pro FA" sheetId="10" r:id="rId6"/>
    <sheet name="Udržitelnost pro FA" sheetId="15" r:id="rId7"/>
    <sheet name="Socio-ekonomické dopady" sheetId="8" r:id="rId8"/>
    <sheet name="Návratnost investic pro EA" sheetId="11" r:id="rId9"/>
    <sheet name="Finanční mezera" sheetId="16" state="hidden" r:id="rId10"/>
  </sheets>
  <definedNames>
    <definedName name="_xlnm.Print_Area" localSheetId="1">'Investice a zdroje'!$B$2:$AB$37</definedName>
    <definedName name="_xlnm.Print_Area" localSheetId="8">'Návratnost investic pro EA'!$B$2:$T$26</definedName>
    <definedName name="_xlnm.Print_Area" localSheetId="4">'Návratnost investic pro FA'!$B$2:$T$25</definedName>
    <definedName name="_xlnm.Print_Area" localSheetId="5">'Návratnost kapitálu pro FA'!$B$2:$R$22</definedName>
    <definedName name="_xlnm.Print_Area" localSheetId="2">'Provozní náklady a výnosy'!$A$1:$U$31</definedName>
    <definedName name="_xlnm.Print_Area" localSheetId="7">'Socio-ekonomické dopady'!$B$2:$BM$116</definedName>
    <definedName name="_xlnm.Print_Area" localSheetId="6">'Udržitelnost pro FA'!$B$2:$T$24</definedName>
    <definedName name="_xlnm.Print_Area" localSheetId="0">'Základní informace'!$A$2:$C$17</definedName>
    <definedName name="_xlnm.Print_Area" localSheetId="3">'Zůstatková hodnota'!$B$2:$AG$20</definedName>
  </definedNames>
  <calcPr calcId="152511"/>
</workbook>
</file>

<file path=xl/calcChain.xml><?xml version="1.0" encoding="utf-8"?>
<calcChain xmlns="http://schemas.openxmlformats.org/spreadsheetml/2006/main">
  <c r="E30" i="3" l="1"/>
  <c r="F30" i="3"/>
  <c r="G30" i="3"/>
  <c r="H30" i="3"/>
  <c r="I30" i="3"/>
  <c r="J30" i="3"/>
  <c r="K30" i="3"/>
  <c r="L30" i="3"/>
  <c r="M30" i="3"/>
  <c r="N30" i="3"/>
  <c r="O30" i="3"/>
  <c r="P30" i="3"/>
  <c r="Q30" i="3"/>
  <c r="R30" i="3"/>
  <c r="S30" i="3"/>
  <c r="T30" i="3"/>
  <c r="U30" i="3"/>
  <c r="D30" i="3"/>
  <c r="C4" i="16"/>
  <c r="C30" i="3" l="1"/>
  <c r="C21" i="16" s="1"/>
  <c r="T4" i="3"/>
  <c r="U4" i="3"/>
  <c r="T6" i="3"/>
  <c r="T16" i="3" s="1"/>
  <c r="U6" i="3"/>
  <c r="U16" i="3" s="1"/>
  <c r="T17" i="3"/>
  <c r="U17" i="3"/>
  <c r="T18" i="3"/>
  <c r="U18" i="3"/>
  <c r="T23" i="3"/>
  <c r="U23" i="3"/>
  <c r="U28" i="3" s="1"/>
  <c r="T28" i="3"/>
  <c r="D9" i="10"/>
  <c r="E9" i="10"/>
  <c r="F9" i="10"/>
  <c r="G9" i="10"/>
  <c r="H9" i="10"/>
  <c r="I9" i="10"/>
  <c r="J9" i="10"/>
  <c r="K9" i="10"/>
  <c r="L9" i="10"/>
  <c r="M9" i="10"/>
  <c r="N9" i="10"/>
  <c r="O9" i="10"/>
  <c r="P9" i="10"/>
  <c r="Q9" i="10"/>
  <c r="R9" i="10"/>
  <c r="C9" i="10"/>
  <c r="D17" i="3"/>
  <c r="T25" i="3" l="1"/>
  <c r="S8" i="15" s="1"/>
  <c r="T31" i="3"/>
  <c r="U25" i="3"/>
  <c r="T8" i="15" s="1"/>
  <c r="U31" i="3"/>
  <c r="U29" i="3"/>
  <c r="T29" i="3"/>
  <c r="C8" i="10"/>
  <c r="D8" i="10"/>
  <c r="E8" i="10"/>
  <c r="F8" i="10"/>
  <c r="G8" i="10"/>
  <c r="H8" i="10"/>
  <c r="I8" i="10"/>
  <c r="J8" i="10"/>
  <c r="K8" i="10"/>
  <c r="L8" i="10"/>
  <c r="M8" i="10"/>
  <c r="N8" i="10"/>
  <c r="O8" i="10"/>
  <c r="P8" i="10"/>
  <c r="Q8" i="10"/>
  <c r="R8" i="10"/>
  <c r="C27" i="3"/>
  <c r="C5" i="16" l="1"/>
  <c r="C7" i="16" l="1"/>
  <c r="C2" i="16"/>
  <c r="Q99" i="8" l="1"/>
  <c r="T99" i="8"/>
  <c r="W99" i="8"/>
  <c r="Z99" i="8"/>
  <c r="AC99" i="8"/>
  <c r="AF99" i="8"/>
  <c r="AI99" i="8"/>
  <c r="AL99" i="8"/>
  <c r="AO99" i="8"/>
  <c r="AR99" i="8"/>
  <c r="AU99" i="8"/>
  <c r="AX99" i="8"/>
  <c r="BA99" i="8"/>
  <c r="BD99" i="8"/>
  <c r="BG99" i="8"/>
  <c r="BJ99" i="8"/>
  <c r="BM99" i="8"/>
  <c r="Q100" i="8"/>
  <c r="T100" i="8"/>
  <c r="W100" i="8"/>
  <c r="Z100" i="8"/>
  <c r="AC100" i="8"/>
  <c r="AF100" i="8"/>
  <c r="AI100" i="8"/>
  <c r="AL100" i="8"/>
  <c r="AO100" i="8"/>
  <c r="AR100" i="8"/>
  <c r="AU100" i="8"/>
  <c r="AX100" i="8"/>
  <c r="BA100" i="8"/>
  <c r="BD100" i="8"/>
  <c r="BG100" i="8"/>
  <c r="BJ100" i="8"/>
  <c r="BM100" i="8"/>
  <c r="Q101" i="8"/>
  <c r="T101" i="8"/>
  <c r="W101" i="8"/>
  <c r="Z101" i="8"/>
  <c r="AC101" i="8"/>
  <c r="AF101" i="8"/>
  <c r="AI101" i="8"/>
  <c r="AL101" i="8"/>
  <c r="AO101" i="8"/>
  <c r="AR101" i="8"/>
  <c r="AU101" i="8"/>
  <c r="AX101" i="8"/>
  <c r="BA101" i="8"/>
  <c r="BD101" i="8"/>
  <c r="BG101" i="8"/>
  <c r="BJ101" i="8"/>
  <c r="BM101" i="8"/>
  <c r="Q102" i="8"/>
  <c r="T102" i="8"/>
  <c r="W102" i="8"/>
  <c r="Z102" i="8"/>
  <c r="AC102" i="8"/>
  <c r="AF102" i="8"/>
  <c r="AI102" i="8"/>
  <c r="AL102" i="8"/>
  <c r="AO102" i="8"/>
  <c r="AR102" i="8"/>
  <c r="AU102" i="8"/>
  <c r="AX102" i="8"/>
  <c r="BA102" i="8"/>
  <c r="BD102" i="8"/>
  <c r="BG102" i="8"/>
  <c r="BJ102" i="8"/>
  <c r="BM102" i="8"/>
  <c r="Q103" i="8"/>
  <c r="T103" i="8"/>
  <c r="W103" i="8"/>
  <c r="Z103" i="8"/>
  <c r="AC103" i="8"/>
  <c r="AF103" i="8"/>
  <c r="AI103" i="8"/>
  <c r="AL103" i="8"/>
  <c r="AO103" i="8"/>
  <c r="AR103" i="8"/>
  <c r="AU103" i="8"/>
  <c r="AX103" i="8"/>
  <c r="BA103" i="8"/>
  <c r="BD103" i="8"/>
  <c r="BG103" i="8"/>
  <c r="BJ103" i="8"/>
  <c r="BM103" i="8"/>
  <c r="Q104" i="8"/>
  <c r="T104" i="8"/>
  <c r="W104" i="8"/>
  <c r="Z104" i="8"/>
  <c r="AC104" i="8"/>
  <c r="AF104" i="8"/>
  <c r="AI104" i="8"/>
  <c r="AL104" i="8"/>
  <c r="AO104" i="8"/>
  <c r="AR104" i="8"/>
  <c r="AU104" i="8"/>
  <c r="AX104" i="8"/>
  <c r="BA104" i="8"/>
  <c r="BD104" i="8"/>
  <c r="BG104" i="8"/>
  <c r="BJ104" i="8"/>
  <c r="BM104" i="8"/>
  <c r="Q105" i="8"/>
  <c r="T105" i="8"/>
  <c r="W105" i="8"/>
  <c r="Z105" i="8"/>
  <c r="AC105" i="8"/>
  <c r="AF105" i="8"/>
  <c r="AI105" i="8"/>
  <c r="AL105" i="8"/>
  <c r="AO105" i="8"/>
  <c r="AR105" i="8"/>
  <c r="AU105" i="8"/>
  <c r="AX105" i="8"/>
  <c r="BA105" i="8"/>
  <c r="BD105" i="8"/>
  <c r="BG105" i="8"/>
  <c r="BJ105" i="8"/>
  <c r="BM105" i="8"/>
  <c r="Q106" i="8"/>
  <c r="T106" i="8"/>
  <c r="W106" i="8"/>
  <c r="Z106" i="8"/>
  <c r="AC106" i="8"/>
  <c r="AF106" i="8"/>
  <c r="AI106" i="8"/>
  <c r="AL106" i="8"/>
  <c r="AO106" i="8"/>
  <c r="AR106" i="8"/>
  <c r="AU106" i="8"/>
  <c r="AX106" i="8"/>
  <c r="BA106" i="8"/>
  <c r="BD106" i="8"/>
  <c r="BG106" i="8"/>
  <c r="BJ106" i="8"/>
  <c r="BM106" i="8"/>
  <c r="Q107" i="8"/>
  <c r="T107" i="8"/>
  <c r="W107" i="8"/>
  <c r="Z107" i="8"/>
  <c r="AC107" i="8"/>
  <c r="AF107" i="8"/>
  <c r="AI107" i="8"/>
  <c r="AL107" i="8"/>
  <c r="AO107" i="8"/>
  <c r="AR107" i="8"/>
  <c r="AU107" i="8"/>
  <c r="AX107" i="8"/>
  <c r="BA107" i="8"/>
  <c r="BD107" i="8"/>
  <c r="BG107" i="8"/>
  <c r="BJ107" i="8"/>
  <c r="BM107" i="8"/>
  <c r="Q108" i="8"/>
  <c r="T108" i="8"/>
  <c r="W108" i="8"/>
  <c r="Z108" i="8"/>
  <c r="AC108" i="8"/>
  <c r="AF108" i="8"/>
  <c r="AI108" i="8"/>
  <c r="AL108" i="8"/>
  <c r="AO108" i="8"/>
  <c r="AR108" i="8"/>
  <c r="AU108" i="8"/>
  <c r="AX108" i="8"/>
  <c r="BA108" i="8"/>
  <c r="BD108" i="8"/>
  <c r="BG108" i="8"/>
  <c r="BJ108" i="8"/>
  <c r="BM108" i="8"/>
  <c r="Q109" i="8"/>
  <c r="T109" i="8"/>
  <c r="W109" i="8"/>
  <c r="Z109" i="8"/>
  <c r="AC109" i="8"/>
  <c r="AF109" i="8"/>
  <c r="AI109" i="8"/>
  <c r="AL109" i="8"/>
  <c r="AO109" i="8"/>
  <c r="AR109" i="8"/>
  <c r="AU109" i="8"/>
  <c r="AX109" i="8"/>
  <c r="BA109" i="8"/>
  <c r="BD109" i="8"/>
  <c r="BG109" i="8"/>
  <c r="BJ109" i="8"/>
  <c r="BM109" i="8"/>
  <c r="Q110" i="8"/>
  <c r="T110" i="8"/>
  <c r="W110" i="8"/>
  <c r="Z110" i="8"/>
  <c r="AC110" i="8"/>
  <c r="AF110" i="8"/>
  <c r="AI110" i="8"/>
  <c r="AL110" i="8"/>
  <c r="AO110" i="8"/>
  <c r="AR110" i="8"/>
  <c r="AU110" i="8"/>
  <c r="AX110" i="8"/>
  <c r="BA110" i="8"/>
  <c r="BD110" i="8"/>
  <c r="BG110" i="8"/>
  <c r="BJ110" i="8"/>
  <c r="BM110" i="8"/>
  <c r="Q111" i="8"/>
  <c r="T111" i="8"/>
  <c r="W111" i="8"/>
  <c r="Z111" i="8"/>
  <c r="AC111" i="8"/>
  <c r="AF111" i="8"/>
  <c r="AI111" i="8"/>
  <c r="AL111" i="8"/>
  <c r="AO111" i="8"/>
  <c r="AR111" i="8"/>
  <c r="AU111" i="8"/>
  <c r="AX111" i="8"/>
  <c r="BA111" i="8"/>
  <c r="BD111" i="8"/>
  <c r="BG111" i="8"/>
  <c r="BJ111" i="8"/>
  <c r="BM111" i="8"/>
  <c r="Q112" i="8"/>
  <c r="T112" i="8"/>
  <c r="W112" i="8"/>
  <c r="Z112" i="8"/>
  <c r="AC112" i="8"/>
  <c r="AF112" i="8"/>
  <c r="AI112" i="8"/>
  <c r="AL112" i="8"/>
  <c r="AO112" i="8"/>
  <c r="AR112" i="8"/>
  <c r="AU112" i="8"/>
  <c r="AX112" i="8"/>
  <c r="BA112" i="8"/>
  <c r="BD112" i="8"/>
  <c r="BG112" i="8"/>
  <c r="BJ112" i="8"/>
  <c r="BM112" i="8"/>
  <c r="Q113" i="8"/>
  <c r="T113" i="8"/>
  <c r="W113" i="8"/>
  <c r="Z113" i="8"/>
  <c r="AC113" i="8"/>
  <c r="AF113" i="8"/>
  <c r="AI113" i="8"/>
  <c r="AL113" i="8"/>
  <c r="AO113" i="8"/>
  <c r="AR113" i="8"/>
  <c r="AU113" i="8"/>
  <c r="AX113" i="8"/>
  <c r="BA113" i="8"/>
  <c r="BD113" i="8"/>
  <c r="BG113" i="8"/>
  <c r="BJ113" i="8"/>
  <c r="BM113" i="8"/>
  <c r="Q114" i="8"/>
  <c r="T114" i="8"/>
  <c r="W114" i="8"/>
  <c r="Z114" i="8"/>
  <c r="AC114" i="8"/>
  <c r="AF114" i="8"/>
  <c r="AI114" i="8"/>
  <c r="AL114" i="8"/>
  <c r="AO114" i="8"/>
  <c r="AR114" i="8"/>
  <c r="AU114" i="8"/>
  <c r="AX114" i="8"/>
  <c r="BA114" i="8"/>
  <c r="BD114" i="8"/>
  <c r="BG114" i="8"/>
  <c r="BJ114" i="8"/>
  <c r="BM114" i="8"/>
  <c r="Q115" i="8"/>
  <c r="T115" i="8"/>
  <c r="W115" i="8"/>
  <c r="Z115" i="8"/>
  <c r="AC115" i="8"/>
  <c r="AF115" i="8"/>
  <c r="AI115" i="8"/>
  <c r="AL115" i="8"/>
  <c r="AO115" i="8"/>
  <c r="AR115" i="8"/>
  <c r="AU115" i="8"/>
  <c r="AX115" i="8"/>
  <c r="BA115" i="8"/>
  <c r="BD115" i="8"/>
  <c r="BG115" i="8"/>
  <c r="BJ115" i="8"/>
  <c r="BM115" i="8"/>
  <c r="Q116" i="8"/>
  <c r="T116" i="8"/>
  <c r="W116" i="8"/>
  <c r="Z116" i="8"/>
  <c r="AC116" i="8"/>
  <c r="AF116" i="8"/>
  <c r="AI116" i="8"/>
  <c r="AL116" i="8"/>
  <c r="AO116" i="8"/>
  <c r="AR116" i="8"/>
  <c r="AU116" i="8"/>
  <c r="AX116" i="8"/>
  <c r="BA116" i="8"/>
  <c r="BD116" i="8"/>
  <c r="BG116" i="8"/>
  <c r="BJ116" i="8"/>
  <c r="BM116" i="8"/>
  <c r="C8" i="11" l="1"/>
  <c r="Q78" i="8" l="1"/>
  <c r="T78" i="8"/>
  <c r="W78" i="8"/>
  <c r="Z78" i="8"/>
  <c r="AC78" i="8"/>
  <c r="AF78" i="8"/>
  <c r="AI78" i="8"/>
  <c r="AL78" i="8"/>
  <c r="AO78" i="8"/>
  <c r="AR78" i="8"/>
  <c r="AU78" i="8"/>
  <c r="AX78" i="8"/>
  <c r="BA78" i="8"/>
  <c r="BD78" i="8"/>
  <c r="BG78" i="8"/>
  <c r="BJ78" i="8"/>
  <c r="BM78" i="8"/>
  <c r="Q79" i="8"/>
  <c r="T79" i="8"/>
  <c r="W79" i="8"/>
  <c r="Z79" i="8"/>
  <c r="AC79" i="8"/>
  <c r="AF79" i="8"/>
  <c r="AI79" i="8"/>
  <c r="AL79" i="8"/>
  <c r="AO79" i="8"/>
  <c r="AR79" i="8"/>
  <c r="AU79" i="8"/>
  <c r="AX79" i="8"/>
  <c r="BA79" i="8"/>
  <c r="BD79" i="8"/>
  <c r="BG79" i="8"/>
  <c r="BJ79" i="8"/>
  <c r="BM79" i="8"/>
  <c r="Q80" i="8"/>
  <c r="T80" i="8"/>
  <c r="W80" i="8"/>
  <c r="Z80" i="8"/>
  <c r="AC80" i="8"/>
  <c r="AF80" i="8"/>
  <c r="AI80" i="8"/>
  <c r="AL80" i="8"/>
  <c r="AO80" i="8"/>
  <c r="AR80" i="8"/>
  <c r="AU80" i="8"/>
  <c r="AX80" i="8"/>
  <c r="BA80" i="8"/>
  <c r="BD80" i="8"/>
  <c r="BG80" i="8"/>
  <c r="BJ80" i="8"/>
  <c r="BM80" i="8"/>
  <c r="Q81" i="8"/>
  <c r="T81" i="8"/>
  <c r="W81" i="8"/>
  <c r="Z81" i="8"/>
  <c r="AC81" i="8"/>
  <c r="AF81" i="8"/>
  <c r="AI81" i="8"/>
  <c r="AL81" i="8"/>
  <c r="AO81" i="8"/>
  <c r="AR81" i="8"/>
  <c r="AU81" i="8"/>
  <c r="AX81" i="8"/>
  <c r="BA81" i="8"/>
  <c r="BD81" i="8"/>
  <c r="BG81" i="8"/>
  <c r="BJ81" i="8"/>
  <c r="BM81" i="8"/>
  <c r="Q82" i="8"/>
  <c r="T82" i="8"/>
  <c r="W82" i="8"/>
  <c r="Z82" i="8"/>
  <c r="AC82" i="8"/>
  <c r="AF82" i="8"/>
  <c r="AI82" i="8"/>
  <c r="AL82" i="8"/>
  <c r="AO82" i="8"/>
  <c r="AR82" i="8"/>
  <c r="AU82" i="8"/>
  <c r="AX82" i="8"/>
  <c r="BA82" i="8"/>
  <c r="BD82" i="8"/>
  <c r="BG82" i="8"/>
  <c r="BJ82" i="8"/>
  <c r="BM82" i="8"/>
  <c r="Q83" i="8"/>
  <c r="T83" i="8"/>
  <c r="W83" i="8"/>
  <c r="Z83" i="8"/>
  <c r="AC83" i="8"/>
  <c r="AF83" i="8"/>
  <c r="AI83" i="8"/>
  <c r="AL83" i="8"/>
  <c r="AO83" i="8"/>
  <c r="AR83" i="8"/>
  <c r="AU83" i="8"/>
  <c r="AX83" i="8"/>
  <c r="BA83" i="8"/>
  <c r="BD83" i="8"/>
  <c r="BG83" i="8"/>
  <c r="BJ83" i="8"/>
  <c r="BM83" i="8"/>
  <c r="Q84" i="8"/>
  <c r="T84" i="8"/>
  <c r="W84" i="8"/>
  <c r="Z84" i="8"/>
  <c r="AC84" i="8"/>
  <c r="AF84" i="8"/>
  <c r="AI84" i="8"/>
  <c r="AL84" i="8"/>
  <c r="AO84" i="8"/>
  <c r="AR84" i="8"/>
  <c r="AU84" i="8"/>
  <c r="AX84" i="8"/>
  <c r="BA84" i="8"/>
  <c r="BD84" i="8"/>
  <c r="BG84" i="8"/>
  <c r="BJ84" i="8"/>
  <c r="BM84" i="8"/>
  <c r="Q85" i="8"/>
  <c r="T85" i="8"/>
  <c r="W85" i="8"/>
  <c r="Z85" i="8"/>
  <c r="AC85" i="8"/>
  <c r="AF85" i="8"/>
  <c r="AI85" i="8"/>
  <c r="AL85" i="8"/>
  <c r="AO85" i="8"/>
  <c r="AR85" i="8"/>
  <c r="AU85" i="8"/>
  <c r="AX85" i="8"/>
  <c r="BA85" i="8"/>
  <c r="BD85" i="8"/>
  <c r="BG85" i="8"/>
  <c r="BJ85" i="8"/>
  <c r="BM85" i="8"/>
  <c r="Q86" i="8"/>
  <c r="T86" i="8"/>
  <c r="W86" i="8"/>
  <c r="Z86" i="8"/>
  <c r="AC86" i="8"/>
  <c r="AF86" i="8"/>
  <c r="AI86" i="8"/>
  <c r="AL86" i="8"/>
  <c r="AO86" i="8"/>
  <c r="AR86" i="8"/>
  <c r="AU86" i="8"/>
  <c r="AX86" i="8"/>
  <c r="BA86" i="8"/>
  <c r="BD86" i="8"/>
  <c r="BG86" i="8"/>
  <c r="BJ86" i="8"/>
  <c r="BM86" i="8"/>
  <c r="Q87" i="8"/>
  <c r="T87" i="8"/>
  <c r="W87" i="8"/>
  <c r="Z87" i="8"/>
  <c r="AC87" i="8"/>
  <c r="AF87" i="8"/>
  <c r="AI87" i="8"/>
  <c r="AL87" i="8"/>
  <c r="AO87" i="8"/>
  <c r="AR87" i="8"/>
  <c r="AU87" i="8"/>
  <c r="AX87" i="8"/>
  <c r="BA87" i="8"/>
  <c r="BD87" i="8"/>
  <c r="BG87" i="8"/>
  <c r="BJ87" i="8"/>
  <c r="BM87" i="8"/>
  <c r="Q88" i="8"/>
  <c r="T88" i="8"/>
  <c r="W88" i="8"/>
  <c r="Z88" i="8"/>
  <c r="AC88" i="8"/>
  <c r="AF88" i="8"/>
  <c r="AI88" i="8"/>
  <c r="AL88" i="8"/>
  <c r="AO88" i="8"/>
  <c r="AR88" i="8"/>
  <c r="AU88" i="8"/>
  <c r="AX88" i="8"/>
  <c r="BA88" i="8"/>
  <c r="BD88" i="8"/>
  <c r="BG88" i="8"/>
  <c r="BJ88" i="8"/>
  <c r="BM88" i="8"/>
  <c r="Q89" i="8"/>
  <c r="T89" i="8"/>
  <c r="W89" i="8"/>
  <c r="Z89" i="8"/>
  <c r="AC89" i="8"/>
  <c r="AF89" i="8"/>
  <c r="AI89" i="8"/>
  <c r="AL89" i="8"/>
  <c r="AO89" i="8"/>
  <c r="AR89" i="8"/>
  <c r="AU89" i="8"/>
  <c r="AX89" i="8"/>
  <c r="BA89" i="8"/>
  <c r="BD89" i="8"/>
  <c r="BG89" i="8"/>
  <c r="BJ89" i="8"/>
  <c r="BM89" i="8"/>
  <c r="Q90" i="8"/>
  <c r="T90" i="8"/>
  <c r="W90" i="8"/>
  <c r="Z90" i="8"/>
  <c r="AC90" i="8"/>
  <c r="AF90" i="8"/>
  <c r="AI90" i="8"/>
  <c r="AL90" i="8"/>
  <c r="AO90" i="8"/>
  <c r="AR90" i="8"/>
  <c r="AU90" i="8"/>
  <c r="AX90" i="8"/>
  <c r="BA90" i="8"/>
  <c r="BD90" i="8"/>
  <c r="BG90" i="8"/>
  <c r="BJ90" i="8"/>
  <c r="BM90" i="8"/>
  <c r="Q91" i="8"/>
  <c r="T91" i="8"/>
  <c r="W91" i="8"/>
  <c r="Z91" i="8"/>
  <c r="AC91" i="8"/>
  <c r="AF91" i="8"/>
  <c r="AI91" i="8"/>
  <c r="AL91" i="8"/>
  <c r="AO91" i="8"/>
  <c r="AR91" i="8"/>
  <c r="AU91" i="8"/>
  <c r="AX91" i="8"/>
  <c r="BA91" i="8"/>
  <c r="BD91" i="8"/>
  <c r="BG91" i="8"/>
  <c r="BJ91" i="8"/>
  <c r="BM91" i="8"/>
  <c r="Q92" i="8"/>
  <c r="T92" i="8"/>
  <c r="W92" i="8"/>
  <c r="Z92" i="8"/>
  <c r="AC92" i="8"/>
  <c r="AF92" i="8"/>
  <c r="AI92" i="8"/>
  <c r="AL92" i="8"/>
  <c r="AO92" i="8"/>
  <c r="AR92" i="8"/>
  <c r="AU92" i="8"/>
  <c r="AX92" i="8"/>
  <c r="BA92" i="8"/>
  <c r="BD92" i="8"/>
  <c r="BG92" i="8"/>
  <c r="BJ92" i="8"/>
  <c r="BM92" i="8"/>
  <c r="Q93" i="8"/>
  <c r="T93" i="8"/>
  <c r="W93" i="8"/>
  <c r="Z93" i="8"/>
  <c r="AC93" i="8"/>
  <c r="AF93" i="8"/>
  <c r="AI93" i="8"/>
  <c r="AL93" i="8"/>
  <c r="AO93" i="8"/>
  <c r="AR93" i="8"/>
  <c r="AU93" i="8"/>
  <c r="AX93" i="8"/>
  <c r="BA93" i="8"/>
  <c r="BD93" i="8"/>
  <c r="BG93" i="8"/>
  <c r="BJ93" i="8"/>
  <c r="BM93" i="8"/>
  <c r="Q94" i="8"/>
  <c r="T94" i="8"/>
  <c r="W94" i="8"/>
  <c r="Z94" i="8"/>
  <c r="AC94" i="8"/>
  <c r="AF94" i="8"/>
  <c r="AI94" i="8"/>
  <c r="AL94" i="8"/>
  <c r="AO94" i="8"/>
  <c r="AR94" i="8"/>
  <c r="AU94" i="8"/>
  <c r="AX94" i="8"/>
  <c r="BA94" i="8"/>
  <c r="BD94" i="8"/>
  <c r="BG94" i="8"/>
  <c r="BJ94" i="8"/>
  <c r="BM94" i="8"/>
  <c r="N78" i="8"/>
  <c r="N79" i="8"/>
  <c r="N80" i="8"/>
  <c r="N81" i="8"/>
  <c r="N82" i="8"/>
  <c r="N83" i="8"/>
  <c r="N84" i="8"/>
  <c r="N85" i="8"/>
  <c r="N86" i="8"/>
  <c r="N87" i="8"/>
  <c r="N88" i="8"/>
  <c r="N89" i="8"/>
  <c r="N90" i="8"/>
  <c r="N91" i="8"/>
  <c r="N92" i="8"/>
  <c r="N93" i="8"/>
  <c r="N94" i="8"/>
  <c r="D4" i="4" l="1"/>
  <c r="Z6" i="8" l="1"/>
  <c r="AC6" i="8"/>
  <c r="AF6" i="8"/>
  <c r="AI6" i="8"/>
  <c r="AL6" i="8"/>
  <c r="AO6" i="8"/>
  <c r="AR6" i="8"/>
  <c r="AU6" i="8"/>
  <c r="AX6" i="8"/>
  <c r="BA6" i="8"/>
  <c r="BD6" i="8"/>
  <c r="BG6" i="8"/>
  <c r="BJ6" i="8"/>
  <c r="BM6" i="8"/>
  <c r="Z7" i="8"/>
  <c r="AC7" i="8"/>
  <c r="AF7" i="8"/>
  <c r="AI7" i="8"/>
  <c r="AL7" i="8"/>
  <c r="AO7" i="8"/>
  <c r="AR7" i="8"/>
  <c r="AU7" i="8"/>
  <c r="AX7" i="8"/>
  <c r="BA7" i="8"/>
  <c r="BD7" i="8"/>
  <c r="BG7" i="8"/>
  <c r="BJ7" i="8"/>
  <c r="BM7" i="8"/>
  <c r="Z8" i="8"/>
  <c r="AC8" i="8"/>
  <c r="AF8" i="8"/>
  <c r="AI8" i="8"/>
  <c r="AL8" i="8"/>
  <c r="AO8" i="8"/>
  <c r="AR8" i="8"/>
  <c r="AU8" i="8"/>
  <c r="AX8" i="8"/>
  <c r="BA8" i="8"/>
  <c r="BD8" i="8"/>
  <c r="BG8" i="8"/>
  <c r="BJ8" i="8"/>
  <c r="BM8" i="8"/>
  <c r="Z9" i="8"/>
  <c r="AC9" i="8"/>
  <c r="AF9" i="8"/>
  <c r="AI9" i="8"/>
  <c r="AL9" i="8"/>
  <c r="AO9" i="8"/>
  <c r="AR9" i="8"/>
  <c r="AU9" i="8"/>
  <c r="AX9" i="8"/>
  <c r="BA9" i="8"/>
  <c r="BD9" i="8"/>
  <c r="BG9" i="8"/>
  <c r="BJ9" i="8"/>
  <c r="BM9" i="8"/>
  <c r="Z10" i="8"/>
  <c r="AC10" i="8"/>
  <c r="AF10" i="8"/>
  <c r="AI10" i="8"/>
  <c r="AL10" i="8"/>
  <c r="AO10" i="8"/>
  <c r="AR10" i="8"/>
  <c r="AU10" i="8"/>
  <c r="AX10" i="8"/>
  <c r="BA10" i="8"/>
  <c r="BD10" i="8"/>
  <c r="BG10" i="8"/>
  <c r="BJ10" i="8"/>
  <c r="BM10" i="8"/>
  <c r="Z11" i="8"/>
  <c r="AC11" i="8"/>
  <c r="AF11" i="8"/>
  <c r="AI11" i="8"/>
  <c r="AL11" i="8"/>
  <c r="AO11" i="8"/>
  <c r="AR11" i="8"/>
  <c r="AU11" i="8"/>
  <c r="AX11" i="8"/>
  <c r="BA11" i="8"/>
  <c r="BD11" i="8"/>
  <c r="BG11" i="8"/>
  <c r="BJ11" i="8"/>
  <c r="BM11" i="8"/>
  <c r="Z12" i="8"/>
  <c r="AC12" i="8"/>
  <c r="AF12" i="8"/>
  <c r="AI12" i="8"/>
  <c r="AL12" i="8"/>
  <c r="AO12" i="8"/>
  <c r="AR12" i="8"/>
  <c r="AU12" i="8"/>
  <c r="AX12" i="8"/>
  <c r="BA12" i="8"/>
  <c r="BD12" i="8"/>
  <c r="BG12" i="8"/>
  <c r="BJ12" i="8"/>
  <c r="BM12" i="8"/>
  <c r="Z13" i="8"/>
  <c r="AC13" i="8"/>
  <c r="AF13" i="8"/>
  <c r="AI13" i="8"/>
  <c r="AL13" i="8"/>
  <c r="AO13" i="8"/>
  <c r="AR13" i="8"/>
  <c r="AU13" i="8"/>
  <c r="AX13" i="8"/>
  <c r="BA13" i="8"/>
  <c r="BD13" i="8"/>
  <c r="BG13" i="8"/>
  <c r="BJ13" i="8"/>
  <c r="BM13" i="8"/>
  <c r="Z14" i="8"/>
  <c r="AC14" i="8"/>
  <c r="AF14" i="8"/>
  <c r="AI14" i="8"/>
  <c r="AL14" i="8"/>
  <c r="AO14" i="8"/>
  <c r="AR14" i="8"/>
  <c r="AU14" i="8"/>
  <c r="AX14" i="8"/>
  <c r="BA14" i="8"/>
  <c r="BD14" i="8"/>
  <c r="BG14" i="8"/>
  <c r="BJ14" i="8"/>
  <c r="BM14" i="8"/>
  <c r="Z15" i="8"/>
  <c r="AC15" i="8"/>
  <c r="AF15" i="8"/>
  <c r="AI15" i="8"/>
  <c r="AL15" i="8"/>
  <c r="AO15" i="8"/>
  <c r="AR15" i="8"/>
  <c r="AU15" i="8"/>
  <c r="AX15" i="8"/>
  <c r="BA15" i="8"/>
  <c r="BD15" i="8"/>
  <c r="BG15" i="8"/>
  <c r="BJ15" i="8"/>
  <c r="BM15" i="8"/>
  <c r="Z16" i="8"/>
  <c r="AC16" i="8"/>
  <c r="AF16" i="8"/>
  <c r="AI16" i="8"/>
  <c r="AL16" i="8"/>
  <c r="AO16" i="8"/>
  <c r="AR16" i="8"/>
  <c r="AU16" i="8"/>
  <c r="AX16" i="8"/>
  <c r="BA16" i="8"/>
  <c r="BD16" i="8"/>
  <c r="BG16" i="8"/>
  <c r="BJ16" i="8"/>
  <c r="BM16" i="8"/>
  <c r="Z17" i="8"/>
  <c r="AC17" i="8"/>
  <c r="AF17" i="8"/>
  <c r="AI17" i="8"/>
  <c r="AL17" i="8"/>
  <c r="AO17" i="8"/>
  <c r="AR17" i="8"/>
  <c r="AU17" i="8"/>
  <c r="AX17" i="8"/>
  <c r="BA17" i="8"/>
  <c r="BD17" i="8"/>
  <c r="BG17" i="8"/>
  <c r="BJ17" i="8"/>
  <c r="BM17" i="8"/>
  <c r="Z18" i="8"/>
  <c r="AC18" i="8"/>
  <c r="AF18" i="8"/>
  <c r="AI18" i="8"/>
  <c r="AL18" i="8"/>
  <c r="AO18" i="8"/>
  <c r="AR18" i="8"/>
  <c r="AU18" i="8"/>
  <c r="AX18" i="8"/>
  <c r="BA18" i="8"/>
  <c r="BD18" i="8"/>
  <c r="BG18" i="8"/>
  <c r="BJ18" i="8"/>
  <c r="BM18" i="8"/>
  <c r="Z19" i="8"/>
  <c r="AC19" i="8"/>
  <c r="AF19" i="8"/>
  <c r="AI19" i="8"/>
  <c r="AL19" i="8"/>
  <c r="AO19" i="8"/>
  <c r="AR19" i="8"/>
  <c r="AU19" i="8"/>
  <c r="AX19" i="8"/>
  <c r="BA19" i="8"/>
  <c r="BD19" i="8"/>
  <c r="BG19" i="8"/>
  <c r="BJ19" i="8"/>
  <c r="BM19" i="8"/>
  <c r="Z20" i="8"/>
  <c r="AC20" i="8"/>
  <c r="AF20" i="8"/>
  <c r="AI20" i="8"/>
  <c r="AL20" i="8"/>
  <c r="AO20" i="8"/>
  <c r="AR20" i="8"/>
  <c r="AU20" i="8"/>
  <c r="AX20" i="8"/>
  <c r="BA20" i="8"/>
  <c r="BD20" i="8"/>
  <c r="BG20" i="8"/>
  <c r="BJ20" i="8"/>
  <c r="BM20" i="8"/>
  <c r="Z21" i="8"/>
  <c r="AC21" i="8"/>
  <c r="AF21" i="8"/>
  <c r="AI21" i="8"/>
  <c r="AL21" i="8"/>
  <c r="AO21" i="8"/>
  <c r="AR21" i="8"/>
  <c r="AU21" i="8"/>
  <c r="AX21" i="8"/>
  <c r="BA21" i="8"/>
  <c r="BD21" i="8"/>
  <c r="BG21" i="8"/>
  <c r="BJ21" i="8"/>
  <c r="BM21" i="8"/>
  <c r="Z22" i="8"/>
  <c r="AC22" i="8"/>
  <c r="AF22" i="8"/>
  <c r="AI22" i="8"/>
  <c r="AL22" i="8"/>
  <c r="AO22" i="8"/>
  <c r="AR22" i="8"/>
  <c r="AU22" i="8"/>
  <c r="AX22" i="8"/>
  <c r="BA22" i="8"/>
  <c r="BD22" i="8"/>
  <c r="BG22" i="8"/>
  <c r="BJ22" i="8"/>
  <c r="BM22" i="8"/>
  <c r="Z23" i="8"/>
  <c r="AC23" i="8"/>
  <c r="AF23" i="8"/>
  <c r="AI23" i="8"/>
  <c r="AL23" i="8"/>
  <c r="AO23" i="8"/>
  <c r="AR23" i="8"/>
  <c r="AU23" i="8"/>
  <c r="AX23" i="8"/>
  <c r="BA23" i="8"/>
  <c r="BD23" i="8"/>
  <c r="BG23" i="8"/>
  <c r="BJ23" i="8"/>
  <c r="BM23" i="8"/>
  <c r="Z24" i="8"/>
  <c r="AC24" i="8"/>
  <c r="AF24" i="8"/>
  <c r="AI24" i="8"/>
  <c r="AL24" i="8"/>
  <c r="AO24" i="8"/>
  <c r="AR24" i="8"/>
  <c r="AU24" i="8"/>
  <c r="AX24" i="8"/>
  <c r="BA24" i="8"/>
  <c r="BD24" i="8"/>
  <c r="BG24" i="8"/>
  <c r="BJ24" i="8"/>
  <c r="BM24" i="8"/>
  <c r="Z25" i="8"/>
  <c r="AC25" i="8"/>
  <c r="AF25" i="8"/>
  <c r="AI25" i="8"/>
  <c r="AL25" i="8"/>
  <c r="AO25" i="8"/>
  <c r="AR25" i="8"/>
  <c r="AU25" i="8"/>
  <c r="AX25" i="8"/>
  <c r="BA25" i="8"/>
  <c r="BD25" i="8"/>
  <c r="BG25" i="8"/>
  <c r="BJ25" i="8"/>
  <c r="BM25" i="8"/>
  <c r="Z26" i="8"/>
  <c r="AC26" i="8"/>
  <c r="AF26" i="8"/>
  <c r="AI26" i="8"/>
  <c r="AL26" i="8"/>
  <c r="AO26" i="8"/>
  <c r="AR26" i="8"/>
  <c r="AU26" i="8"/>
  <c r="AX26" i="8"/>
  <c r="BA26" i="8"/>
  <c r="BD26" i="8"/>
  <c r="BG26" i="8"/>
  <c r="BJ26" i="8"/>
  <c r="BM26" i="8"/>
  <c r="Z27" i="8"/>
  <c r="AC27" i="8"/>
  <c r="AF27" i="8"/>
  <c r="AI27" i="8"/>
  <c r="AL27" i="8"/>
  <c r="AO27" i="8"/>
  <c r="AR27" i="8"/>
  <c r="AU27" i="8"/>
  <c r="AX27" i="8"/>
  <c r="BA27" i="8"/>
  <c r="BD27" i="8"/>
  <c r="BG27" i="8"/>
  <c r="BJ27" i="8"/>
  <c r="BM27" i="8"/>
  <c r="Z28" i="8"/>
  <c r="AC28" i="8"/>
  <c r="AF28" i="8"/>
  <c r="AI28" i="8"/>
  <c r="AL28" i="8"/>
  <c r="AO28" i="8"/>
  <c r="AR28" i="8"/>
  <c r="AU28" i="8"/>
  <c r="AX28" i="8"/>
  <c r="BA28" i="8"/>
  <c r="BD28" i="8"/>
  <c r="BG28" i="8"/>
  <c r="BJ28" i="8"/>
  <c r="BM28" i="8"/>
  <c r="Z29" i="8"/>
  <c r="AC29" i="8"/>
  <c r="AF29" i="8"/>
  <c r="AI29" i="8"/>
  <c r="AL29" i="8"/>
  <c r="AO29" i="8"/>
  <c r="AR29" i="8"/>
  <c r="AU29" i="8"/>
  <c r="AX29" i="8"/>
  <c r="BA29" i="8"/>
  <c r="BD29" i="8"/>
  <c r="BG29" i="8"/>
  <c r="BJ29" i="8"/>
  <c r="BM29" i="8"/>
  <c r="Z30" i="8"/>
  <c r="AC30" i="8"/>
  <c r="AF30" i="8"/>
  <c r="AI30" i="8"/>
  <c r="AL30" i="8"/>
  <c r="AO30" i="8"/>
  <c r="AR30" i="8"/>
  <c r="AU30" i="8"/>
  <c r="AX30" i="8"/>
  <c r="BA30" i="8"/>
  <c r="BD30" i="8"/>
  <c r="BG30" i="8"/>
  <c r="BJ30" i="8"/>
  <c r="BM30" i="8"/>
  <c r="Z31" i="8"/>
  <c r="AC31" i="8"/>
  <c r="AF31" i="8"/>
  <c r="AI31" i="8"/>
  <c r="AL31" i="8"/>
  <c r="AO31" i="8"/>
  <c r="AR31" i="8"/>
  <c r="AU31" i="8"/>
  <c r="AX31" i="8"/>
  <c r="BA31" i="8"/>
  <c r="BD31" i="8"/>
  <c r="BG31" i="8"/>
  <c r="BJ31" i="8"/>
  <c r="BM31" i="8"/>
  <c r="Z32" i="8"/>
  <c r="AC32" i="8"/>
  <c r="AF32" i="8"/>
  <c r="AI32" i="8"/>
  <c r="AL32" i="8"/>
  <c r="AO32" i="8"/>
  <c r="AR32" i="8"/>
  <c r="AU32" i="8"/>
  <c r="AX32" i="8"/>
  <c r="BA32" i="8"/>
  <c r="BD32" i="8"/>
  <c r="BG32" i="8"/>
  <c r="BJ32" i="8"/>
  <c r="BM32" i="8"/>
  <c r="Z33" i="8"/>
  <c r="AC33" i="8"/>
  <c r="AF33" i="8"/>
  <c r="AI33" i="8"/>
  <c r="AL33" i="8"/>
  <c r="AO33" i="8"/>
  <c r="AR33" i="8"/>
  <c r="AU33" i="8"/>
  <c r="AX33" i="8"/>
  <c r="BA33" i="8"/>
  <c r="BD33" i="8"/>
  <c r="BG33" i="8"/>
  <c r="BJ33" i="8"/>
  <c r="BM33" i="8"/>
  <c r="Z34" i="8"/>
  <c r="AC34" i="8"/>
  <c r="AF34" i="8"/>
  <c r="AI34" i="8"/>
  <c r="AL34" i="8"/>
  <c r="AO34" i="8"/>
  <c r="AR34" i="8"/>
  <c r="AU34" i="8"/>
  <c r="AX34" i="8"/>
  <c r="BA34" i="8"/>
  <c r="BD34" i="8"/>
  <c r="BG34" i="8"/>
  <c r="BJ34" i="8"/>
  <c r="BM34" i="8"/>
  <c r="Z35" i="8"/>
  <c r="AC35" i="8"/>
  <c r="AF35" i="8"/>
  <c r="AI35" i="8"/>
  <c r="AL35" i="8"/>
  <c r="AO35" i="8"/>
  <c r="AR35" i="8"/>
  <c r="AU35" i="8"/>
  <c r="AX35" i="8"/>
  <c r="BA35" i="8"/>
  <c r="BD35" i="8"/>
  <c r="BG35" i="8"/>
  <c r="BJ35" i="8"/>
  <c r="BM35" i="8"/>
  <c r="Z36" i="8"/>
  <c r="AC36" i="8"/>
  <c r="AF36" i="8"/>
  <c r="AI36" i="8"/>
  <c r="AL36" i="8"/>
  <c r="AO36" i="8"/>
  <c r="AR36" i="8"/>
  <c r="AU36" i="8"/>
  <c r="AX36" i="8"/>
  <c r="BA36" i="8"/>
  <c r="BD36" i="8"/>
  <c r="BG36" i="8"/>
  <c r="BJ36" i="8"/>
  <c r="BM36" i="8"/>
  <c r="Z37" i="8"/>
  <c r="AC37" i="8"/>
  <c r="AF37" i="8"/>
  <c r="AI37" i="8"/>
  <c r="AL37" i="8"/>
  <c r="AO37" i="8"/>
  <c r="AR37" i="8"/>
  <c r="AU37" i="8"/>
  <c r="AX37" i="8"/>
  <c r="BA37" i="8"/>
  <c r="BD37" i="8"/>
  <c r="BG37" i="8"/>
  <c r="BJ37" i="8"/>
  <c r="BM37" i="8"/>
  <c r="Z38" i="8"/>
  <c r="AC38" i="8"/>
  <c r="AF38" i="8"/>
  <c r="AI38" i="8"/>
  <c r="AL38" i="8"/>
  <c r="AO38" i="8"/>
  <c r="AR38" i="8"/>
  <c r="AU38" i="8"/>
  <c r="AX38" i="8"/>
  <c r="BA38" i="8"/>
  <c r="BD38" i="8"/>
  <c r="BG38" i="8"/>
  <c r="BJ38" i="8"/>
  <c r="BM38" i="8"/>
  <c r="Z39" i="8"/>
  <c r="AC39" i="8"/>
  <c r="AF39" i="8"/>
  <c r="AI39" i="8"/>
  <c r="AL39" i="8"/>
  <c r="AO39" i="8"/>
  <c r="AR39" i="8"/>
  <c r="AU39" i="8"/>
  <c r="AX39" i="8"/>
  <c r="BA39" i="8"/>
  <c r="BD39" i="8"/>
  <c r="BG39" i="8"/>
  <c r="BJ39" i="8"/>
  <c r="BM39" i="8"/>
  <c r="Z40" i="8"/>
  <c r="AC40" i="8"/>
  <c r="AF40" i="8"/>
  <c r="AI40" i="8"/>
  <c r="AL40" i="8"/>
  <c r="AO40" i="8"/>
  <c r="AR40" i="8"/>
  <c r="AU40" i="8"/>
  <c r="AX40" i="8"/>
  <c r="BA40" i="8"/>
  <c r="BD40" i="8"/>
  <c r="BG40" i="8"/>
  <c r="BJ40" i="8"/>
  <c r="BM40" i="8"/>
  <c r="Z41" i="8"/>
  <c r="AC41" i="8"/>
  <c r="AF41" i="8"/>
  <c r="AI41" i="8"/>
  <c r="AL41" i="8"/>
  <c r="AO41" i="8"/>
  <c r="AR41" i="8"/>
  <c r="AU41" i="8"/>
  <c r="AX41" i="8"/>
  <c r="BA41" i="8"/>
  <c r="BD41" i="8"/>
  <c r="BG41" i="8"/>
  <c r="BJ41" i="8"/>
  <c r="BM41" i="8"/>
  <c r="Z42" i="8"/>
  <c r="AC42" i="8"/>
  <c r="AF42" i="8"/>
  <c r="AI42" i="8"/>
  <c r="AL42" i="8"/>
  <c r="AO42" i="8"/>
  <c r="AR42" i="8"/>
  <c r="AU42" i="8"/>
  <c r="AX42" i="8"/>
  <c r="BA42" i="8"/>
  <c r="BD42" i="8"/>
  <c r="BG42" i="8"/>
  <c r="BJ42" i="8"/>
  <c r="BM42" i="8"/>
  <c r="Z43" i="8"/>
  <c r="AC43" i="8"/>
  <c r="AF43" i="8"/>
  <c r="AI43" i="8"/>
  <c r="AL43" i="8"/>
  <c r="AO43" i="8"/>
  <c r="AR43" i="8"/>
  <c r="AU43" i="8"/>
  <c r="AX43" i="8"/>
  <c r="BA43" i="8"/>
  <c r="BD43" i="8"/>
  <c r="BG43" i="8"/>
  <c r="BJ43" i="8"/>
  <c r="BM43" i="8"/>
  <c r="Z44" i="8"/>
  <c r="AC44" i="8"/>
  <c r="AF44" i="8"/>
  <c r="AI44" i="8"/>
  <c r="AL44" i="8"/>
  <c r="AO44" i="8"/>
  <c r="AR44" i="8"/>
  <c r="AU44" i="8"/>
  <c r="AX44" i="8"/>
  <c r="BA44" i="8"/>
  <c r="BD44" i="8"/>
  <c r="BG44" i="8"/>
  <c r="BJ44" i="8"/>
  <c r="BM44" i="8"/>
  <c r="Z45" i="8"/>
  <c r="AC45" i="8"/>
  <c r="AF45" i="8"/>
  <c r="AI45" i="8"/>
  <c r="AL45" i="8"/>
  <c r="AO45" i="8"/>
  <c r="AR45" i="8"/>
  <c r="AU45" i="8"/>
  <c r="AX45" i="8"/>
  <c r="BA45" i="8"/>
  <c r="BD45" i="8"/>
  <c r="BG45" i="8"/>
  <c r="BJ45" i="8"/>
  <c r="BM45" i="8"/>
  <c r="Z46" i="8"/>
  <c r="AC46" i="8"/>
  <c r="AF46" i="8"/>
  <c r="AI46" i="8"/>
  <c r="AL46" i="8"/>
  <c r="AO46" i="8"/>
  <c r="AR46" i="8"/>
  <c r="AU46" i="8"/>
  <c r="AX46" i="8"/>
  <c r="BA46" i="8"/>
  <c r="BD46" i="8"/>
  <c r="BG46" i="8"/>
  <c r="BJ46" i="8"/>
  <c r="BM46" i="8"/>
  <c r="Z47" i="8"/>
  <c r="AC47" i="8"/>
  <c r="AF47" i="8"/>
  <c r="AI47" i="8"/>
  <c r="AL47" i="8"/>
  <c r="AO47" i="8"/>
  <c r="AR47" i="8"/>
  <c r="AU47" i="8"/>
  <c r="AX47" i="8"/>
  <c r="BA47" i="8"/>
  <c r="BD47" i="8"/>
  <c r="BG47" i="8"/>
  <c r="BJ47" i="8"/>
  <c r="BM47" i="8"/>
  <c r="Z48" i="8"/>
  <c r="AC48" i="8"/>
  <c r="AF48" i="8"/>
  <c r="AI48" i="8"/>
  <c r="AL48" i="8"/>
  <c r="AO48" i="8"/>
  <c r="AR48" i="8"/>
  <c r="AU48" i="8"/>
  <c r="AX48" i="8"/>
  <c r="BA48" i="8"/>
  <c r="BD48" i="8"/>
  <c r="BG48" i="8"/>
  <c r="BJ48" i="8"/>
  <c r="BM48" i="8"/>
  <c r="Z49" i="8"/>
  <c r="AC49" i="8"/>
  <c r="AF49" i="8"/>
  <c r="AI49" i="8"/>
  <c r="AL49" i="8"/>
  <c r="AO49" i="8"/>
  <c r="AR49" i="8"/>
  <c r="AU49" i="8"/>
  <c r="AX49" i="8"/>
  <c r="BA49" i="8"/>
  <c r="BD49" i="8"/>
  <c r="BG49" i="8"/>
  <c r="BJ49" i="8"/>
  <c r="BM49" i="8"/>
  <c r="Z50" i="8"/>
  <c r="AC50" i="8"/>
  <c r="AF50" i="8"/>
  <c r="AI50" i="8"/>
  <c r="AL50" i="8"/>
  <c r="AO50" i="8"/>
  <c r="AR50" i="8"/>
  <c r="AU50" i="8"/>
  <c r="AX50" i="8"/>
  <c r="BA50" i="8"/>
  <c r="BD50" i="8"/>
  <c r="BG50" i="8"/>
  <c r="BJ50" i="8"/>
  <c r="BM50" i="8"/>
  <c r="Z51" i="8"/>
  <c r="AC51" i="8"/>
  <c r="AF51" i="8"/>
  <c r="AI51" i="8"/>
  <c r="AL51" i="8"/>
  <c r="AO51" i="8"/>
  <c r="AR51" i="8"/>
  <c r="AU51" i="8"/>
  <c r="AX51" i="8"/>
  <c r="BA51" i="8"/>
  <c r="BD51" i="8"/>
  <c r="BG51" i="8"/>
  <c r="BJ51" i="8"/>
  <c r="BM51" i="8"/>
  <c r="Z52" i="8"/>
  <c r="AC52" i="8"/>
  <c r="AF52" i="8"/>
  <c r="AI52" i="8"/>
  <c r="AL52" i="8"/>
  <c r="AO52" i="8"/>
  <c r="AR52" i="8"/>
  <c r="AU52" i="8"/>
  <c r="AX52" i="8"/>
  <c r="BA52" i="8"/>
  <c r="BD52" i="8"/>
  <c r="BG52" i="8"/>
  <c r="BJ52" i="8"/>
  <c r="BM52" i="8"/>
  <c r="Z53" i="8"/>
  <c r="AC53" i="8"/>
  <c r="AF53" i="8"/>
  <c r="AI53" i="8"/>
  <c r="AL53" i="8"/>
  <c r="AO53" i="8"/>
  <c r="AR53" i="8"/>
  <c r="AU53" i="8"/>
  <c r="AX53" i="8"/>
  <c r="BA53" i="8"/>
  <c r="BD53" i="8"/>
  <c r="BG53" i="8"/>
  <c r="BJ53" i="8"/>
  <c r="BM53" i="8"/>
  <c r="Z54" i="8"/>
  <c r="AC54" i="8"/>
  <c r="AF54" i="8"/>
  <c r="AI54" i="8"/>
  <c r="AL54" i="8"/>
  <c r="AO54" i="8"/>
  <c r="AR54" i="8"/>
  <c r="AU54" i="8"/>
  <c r="AX54" i="8"/>
  <c r="BA54" i="8"/>
  <c r="BD54" i="8"/>
  <c r="BG54" i="8"/>
  <c r="BJ54" i="8"/>
  <c r="BM54" i="8"/>
  <c r="Z55" i="8"/>
  <c r="AC55" i="8"/>
  <c r="AF55" i="8"/>
  <c r="AI55" i="8"/>
  <c r="AL55" i="8"/>
  <c r="AO55" i="8"/>
  <c r="AR55" i="8"/>
  <c r="AU55" i="8"/>
  <c r="AX55" i="8"/>
  <c r="BA55" i="8"/>
  <c r="BD55" i="8"/>
  <c r="BG55" i="8"/>
  <c r="BJ55" i="8"/>
  <c r="BM55" i="8"/>
  <c r="Z56" i="8"/>
  <c r="AC56" i="8"/>
  <c r="AF56" i="8"/>
  <c r="AI56" i="8"/>
  <c r="AL56" i="8"/>
  <c r="AO56" i="8"/>
  <c r="AR56" i="8"/>
  <c r="AU56" i="8"/>
  <c r="AX56" i="8"/>
  <c r="BA56" i="8"/>
  <c r="BD56" i="8"/>
  <c r="BG56" i="8"/>
  <c r="BJ56" i="8"/>
  <c r="BM56" i="8"/>
  <c r="Z57" i="8"/>
  <c r="AC57" i="8"/>
  <c r="AF57" i="8"/>
  <c r="AI57" i="8"/>
  <c r="AL57" i="8"/>
  <c r="AO57" i="8"/>
  <c r="AR57" i="8"/>
  <c r="AU57" i="8"/>
  <c r="AX57" i="8"/>
  <c r="BA57" i="8"/>
  <c r="BD57" i="8"/>
  <c r="BG57" i="8"/>
  <c r="BJ57" i="8"/>
  <c r="BM57" i="8"/>
  <c r="Z58" i="8"/>
  <c r="AC58" i="8"/>
  <c r="AF58" i="8"/>
  <c r="AI58" i="8"/>
  <c r="AL58" i="8"/>
  <c r="AO58" i="8"/>
  <c r="AR58" i="8"/>
  <c r="AU58" i="8"/>
  <c r="AX58" i="8"/>
  <c r="BA58" i="8"/>
  <c r="BD58" i="8"/>
  <c r="BG58" i="8"/>
  <c r="BJ58" i="8"/>
  <c r="BM58" i="8"/>
  <c r="Z59" i="8"/>
  <c r="AC59" i="8"/>
  <c r="AF59" i="8"/>
  <c r="AI59" i="8"/>
  <c r="AL59" i="8"/>
  <c r="AO59" i="8"/>
  <c r="AR59" i="8"/>
  <c r="AU59" i="8"/>
  <c r="AX59" i="8"/>
  <c r="BA59" i="8"/>
  <c r="BD59" i="8"/>
  <c r="BG59" i="8"/>
  <c r="BJ59" i="8"/>
  <c r="BM59" i="8"/>
  <c r="Z60" i="8"/>
  <c r="AC60" i="8"/>
  <c r="AF60" i="8"/>
  <c r="AI60" i="8"/>
  <c r="AL60" i="8"/>
  <c r="AO60" i="8"/>
  <c r="AR60" i="8"/>
  <c r="AU60" i="8"/>
  <c r="AX60" i="8"/>
  <c r="BA60" i="8"/>
  <c r="BD60" i="8"/>
  <c r="BG60" i="8"/>
  <c r="BJ60" i="8"/>
  <c r="BM60" i="8"/>
  <c r="Z61" i="8"/>
  <c r="AC61" i="8"/>
  <c r="AF61" i="8"/>
  <c r="AI61" i="8"/>
  <c r="AL61" i="8"/>
  <c r="AO61" i="8"/>
  <c r="AR61" i="8"/>
  <c r="AU61" i="8"/>
  <c r="AX61" i="8"/>
  <c r="BA61" i="8"/>
  <c r="BD61" i="8"/>
  <c r="BG61" i="8"/>
  <c r="BJ61" i="8"/>
  <c r="BM61" i="8"/>
  <c r="Z62" i="8"/>
  <c r="AC62" i="8"/>
  <c r="AF62" i="8"/>
  <c r="AI62" i="8"/>
  <c r="AL62" i="8"/>
  <c r="AO62" i="8"/>
  <c r="AR62" i="8"/>
  <c r="AU62" i="8"/>
  <c r="AX62" i="8"/>
  <c r="BA62" i="8"/>
  <c r="BD62" i="8"/>
  <c r="BG62" i="8"/>
  <c r="BJ62" i="8"/>
  <c r="BM62" i="8"/>
  <c r="Z63" i="8"/>
  <c r="AC63" i="8"/>
  <c r="AF63" i="8"/>
  <c r="AI63" i="8"/>
  <c r="AL63" i="8"/>
  <c r="AO63" i="8"/>
  <c r="AR63" i="8"/>
  <c r="AU63" i="8"/>
  <c r="AX63" i="8"/>
  <c r="BA63" i="8"/>
  <c r="BD63" i="8"/>
  <c r="BG63" i="8"/>
  <c r="BJ63" i="8"/>
  <c r="BM63" i="8"/>
  <c r="Z64" i="8"/>
  <c r="AC64" i="8"/>
  <c r="AF64" i="8"/>
  <c r="AI64" i="8"/>
  <c r="AL64" i="8"/>
  <c r="AO64" i="8"/>
  <c r="AR64" i="8"/>
  <c r="AU64" i="8"/>
  <c r="AX64" i="8"/>
  <c r="BA64" i="8"/>
  <c r="BD64" i="8"/>
  <c r="BG64" i="8"/>
  <c r="BJ64" i="8"/>
  <c r="BM64" i="8"/>
  <c r="Z65" i="8"/>
  <c r="AC65" i="8"/>
  <c r="AF65" i="8"/>
  <c r="AI65" i="8"/>
  <c r="AL65" i="8"/>
  <c r="AO65" i="8"/>
  <c r="AR65" i="8"/>
  <c r="AU65" i="8"/>
  <c r="AX65" i="8"/>
  <c r="BA65" i="8"/>
  <c r="BD65" i="8"/>
  <c r="BG65" i="8"/>
  <c r="BJ65" i="8"/>
  <c r="BM65" i="8"/>
  <c r="Z66" i="8"/>
  <c r="AC66" i="8"/>
  <c r="AF66" i="8"/>
  <c r="AI66" i="8"/>
  <c r="AL66" i="8"/>
  <c r="AO66" i="8"/>
  <c r="AR66" i="8"/>
  <c r="AU66" i="8"/>
  <c r="AX66" i="8"/>
  <c r="BA66" i="8"/>
  <c r="BD66" i="8"/>
  <c r="BG66" i="8"/>
  <c r="BJ66" i="8"/>
  <c r="BM66" i="8"/>
  <c r="Z67" i="8"/>
  <c r="AC67" i="8"/>
  <c r="AF67" i="8"/>
  <c r="AI67" i="8"/>
  <c r="AL67" i="8"/>
  <c r="AO67" i="8"/>
  <c r="AR67" i="8"/>
  <c r="AU67" i="8"/>
  <c r="AX67" i="8"/>
  <c r="BA67" i="8"/>
  <c r="BD67" i="8"/>
  <c r="BG67" i="8"/>
  <c r="BJ67" i="8"/>
  <c r="BM67" i="8"/>
  <c r="Z68" i="8"/>
  <c r="AC68" i="8"/>
  <c r="AF68" i="8"/>
  <c r="AI68" i="8"/>
  <c r="AL68" i="8"/>
  <c r="AO68" i="8"/>
  <c r="AR68" i="8"/>
  <c r="AU68" i="8"/>
  <c r="AX68" i="8"/>
  <c r="BA68" i="8"/>
  <c r="BD68" i="8"/>
  <c r="BG68" i="8"/>
  <c r="BJ68" i="8"/>
  <c r="BM68" i="8"/>
  <c r="Z69" i="8"/>
  <c r="AC69" i="8"/>
  <c r="AF69" i="8"/>
  <c r="AI69" i="8"/>
  <c r="AL69" i="8"/>
  <c r="AO69" i="8"/>
  <c r="AR69" i="8"/>
  <c r="AU69" i="8"/>
  <c r="AX69" i="8"/>
  <c r="BA69" i="8"/>
  <c r="BD69" i="8"/>
  <c r="BG69" i="8"/>
  <c r="BJ69" i="8"/>
  <c r="BM69" i="8"/>
  <c r="Z70" i="8"/>
  <c r="AC70" i="8"/>
  <c r="AF70" i="8"/>
  <c r="AI70" i="8"/>
  <c r="AL70" i="8"/>
  <c r="AO70" i="8"/>
  <c r="AR70" i="8"/>
  <c r="AU70" i="8"/>
  <c r="AX70" i="8"/>
  <c r="BA70" i="8"/>
  <c r="BD70" i="8"/>
  <c r="BG70" i="8"/>
  <c r="BJ70" i="8"/>
  <c r="BM70" i="8"/>
  <c r="Z71" i="8"/>
  <c r="AC71" i="8"/>
  <c r="AF71" i="8"/>
  <c r="AI71" i="8"/>
  <c r="AL71" i="8"/>
  <c r="AO71" i="8"/>
  <c r="AR71" i="8"/>
  <c r="AU71" i="8"/>
  <c r="AX71" i="8"/>
  <c r="BA71" i="8"/>
  <c r="BD71" i="8"/>
  <c r="BG71" i="8"/>
  <c r="BJ71" i="8"/>
  <c r="BM71" i="8"/>
  <c r="Z72" i="8"/>
  <c r="AC72" i="8"/>
  <c r="AF72" i="8"/>
  <c r="AI72" i="8"/>
  <c r="AL72" i="8"/>
  <c r="AO72" i="8"/>
  <c r="AR72" i="8"/>
  <c r="AU72" i="8"/>
  <c r="AX72" i="8"/>
  <c r="BA72" i="8"/>
  <c r="BD72" i="8"/>
  <c r="BG72" i="8"/>
  <c r="BJ72" i="8"/>
  <c r="BM72" i="8"/>
  <c r="Z73" i="8"/>
  <c r="AC73" i="8"/>
  <c r="AF73" i="8"/>
  <c r="AI73" i="8"/>
  <c r="AL73" i="8"/>
  <c r="AO73" i="8"/>
  <c r="AR73" i="8"/>
  <c r="AU73" i="8"/>
  <c r="AX73" i="8"/>
  <c r="BA73" i="8"/>
  <c r="BD73" i="8"/>
  <c r="BG73" i="8"/>
  <c r="BJ73" i="8"/>
  <c r="BM73" i="8"/>
  <c r="Z74" i="8"/>
  <c r="AC74" i="8"/>
  <c r="AF74" i="8"/>
  <c r="AI74" i="8"/>
  <c r="AL74" i="8"/>
  <c r="AO74" i="8"/>
  <c r="AR74" i="8"/>
  <c r="AU74" i="8"/>
  <c r="AX74" i="8"/>
  <c r="BA74" i="8"/>
  <c r="BD74" i="8"/>
  <c r="BG74" i="8"/>
  <c r="BJ74" i="8"/>
  <c r="BM74" i="8"/>
  <c r="Z75" i="8"/>
  <c r="AC75" i="8"/>
  <c r="AF75" i="8"/>
  <c r="AI75" i="8"/>
  <c r="AL75" i="8"/>
  <c r="AO75" i="8"/>
  <c r="AR75" i="8"/>
  <c r="AU75" i="8"/>
  <c r="AX75" i="8"/>
  <c r="BA75" i="8"/>
  <c r="BD75" i="8"/>
  <c r="BG75" i="8"/>
  <c r="BJ75" i="8"/>
  <c r="BM75" i="8"/>
  <c r="Z76" i="8"/>
  <c r="AC76" i="8"/>
  <c r="AF76" i="8"/>
  <c r="AI76" i="8"/>
  <c r="AL76" i="8"/>
  <c r="AO76" i="8"/>
  <c r="AR76" i="8"/>
  <c r="AU76" i="8"/>
  <c r="AX76" i="8"/>
  <c r="BA76" i="8"/>
  <c r="BD76" i="8"/>
  <c r="BG76" i="8"/>
  <c r="BJ76" i="8"/>
  <c r="BM76" i="8"/>
  <c r="Z77" i="8"/>
  <c r="AC77" i="8"/>
  <c r="AF77" i="8"/>
  <c r="AI77" i="8"/>
  <c r="AL77" i="8"/>
  <c r="AO77" i="8"/>
  <c r="AR77" i="8"/>
  <c r="AU77" i="8"/>
  <c r="AX77" i="8"/>
  <c r="BA77" i="8"/>
  <c r="BD77" i="8"/>
  <c r="BG77" i="8"/>
  <c r="BJ77" i="8"/>
  <c r="BM77" i="8"/>
  <c r="Z95" i="8"/>
  <c r="AC95" i="8"/>
  <c r="AF95" i="8"/>
  <c r="AI95" i="8"/>
  <c r="AL95" i="8"/>
  <c r="AO95" i="8"/>
  <c r="AR95" i="8"/>
  <c r="AU95" i="8"/>
  <c r="AX95" i="8"/>
  <c r="BA95" i="8"/>
  <c r="BD95" i="8"/>
  <c r="BG95" i="8"/>
  <c r="BJ95" i="8"/>
  <c r="BM95" i="8"/>
  <c r="Z96" i="8"/>
  <c r="AC96" i="8"/>
  <c r="AF96" i="8"/>
  <c r="AI96" i="8"/>
  <c r="AL96" i="8"/>
  <c r="AO96" i="8"/>
  <c r="AR96" i="8"/>
  <c r="AU96" i="8"/>
  <c r="AX96" i="8"/>
  <c r="BA96" i="8"/>
  <c r="BD96" i="8"/>
  <c r="BG96" i="8"/>
  <c r="BJ96" i="8"/>
  <c r="BM96" i="8"/>
  <c r="Z97" i="8"/>
  <c r="AC97" i="8"/>
  <c r="AF97" i="8"/>
  <c r="AI97" i="8"/>
  <c r="AL97" i="8"/>
  <c r="AO97" i="8"/>
  <c r="AR97" i="8"/>
  <c r="AU97" i="8"/>
  <c r="AX97" i="8"/>
  <c r="BA97" i="8"/>
  <c r="BD97" i="8"/>
  <c r="BG97" i="8"/>
  <c r="BJ97" i="8"/>
  <c r="BM97" i="8"/>
  <c r="Z98" i="8"/>
  <c r="AC98" i="8"/>
  <c r="AF98" i="8"/>
  <c r="AI98" i="8"/>
  <c r="AL98" i="8"/>
  <c r="AO98" i="8"/>
  <c r="AR98" i="8"/>
  <c r="AU98" i="8"/>
  <c r="AX98" i="8"/>
  <c r="BA98" i="8"/>
  <c r="BD98" i="8"/>
  <c r="BG98" i="8"/>
  <c r="BJ98" i="8"/>
  <c r="BM98" i="8"/>
  <c r="BM117" i="8" l="1"/>
  <c r="AO117" i="8"/>
  <c r="BG117" i="8"/>
  <c r="AU117" i="8"/>
  <c r="AI117" i="8"/>
  <c r="BA117" i="8"/>
  <c r="BD117" i="8"/>
  <c r="AR117" i="8"/>
  <c r="AF117" i="8"/>
  <c r="AC117" i="8"/>
  <c r="BJ117" i="8"/>
  <c r="AX117" i="8"/>
  <c r="AL117" i="8"/>
  <c r="Z117" i="8"/>
  <c r="D8" i="11"/>
  <c r="E8" i="11"/>
  <c r="F8" i="11"/>
  <c r="G8" i="11"/>
  <c r="H8" i="11"/>
  <c r="I8" i="11"/>
  <c r="J8" i="11"/>
  <c r="K8" i="11"/>
  <c r="L8" i="11"/>
  <c r="M8" i="11"/>
  <c r="N8" i="11"/>
  <c r="O8" i="11"/>
  <c r="P8" i="11"/>
  <c r="Q8" i="11"/>
  <c r="R8" i="11"/>
  <c r="S8" i="11"/>
  <c r="T8" i="11"/>
  <c r="Q9" i="11"/>
  <c r="R9" i="11"/>
  <c r="S9" i="11"/>
  <c r="T9" i="11"/>
  <c r="Q6" i="8"/>
  <c r="T6" i="8"/>
  <c r="W6" i="8"/>
  <c r="Q7" i="8"/>
  <c r="T7" i="8"/>
  <c r="W7" i="8"/>
  <c r="Q8" i="8"/>
  <c r="T8" i="8"/>
  <c r="W8" i="8"/>
  <c r="Q9" i="8"/>
  <c r="T9" i="8"/>
  <c r="W9" i="8"/>
  <c r="Q10" i="8"/>
  <c r="T10" i="8"/>
  <c r="W10" i="8"/>
  <c r="Q11" i="8"/>
  <c r="T11" i="8"/>
  <c r="W11" i="8"/>
  <c r="Q12" i="8"/>
  <c r="T12" i="8"/>
  <c r="W12" i="8"/>
  <c r="Q13" i="8"/>
  <c r="T13" i="8"/>
  <c r="W13" i="8"/>
  <c r="Q14" i="8"/>
  <c r="T14" i="8"/>
  <c r="W14" i="8"/>
  <c r="Q15" i="8"/>
  <c r="T15" i="8"/>
  <c r="W15" i="8"/>
  <c r="Q16" i="8"/>
  <c r="T16" i="8"/>
  <c r="W16" i="8"/>
  <c r="Q17" i="8"/>
  <c r="T17" i="8"/>
  <c r="W17" i="8"/>
  <c r="Q18" i="8"/>
  <c r="T18" i="8"/>
  <c r="W18" i="8"/>
  <c r="Q19" i="8"/>
  <c r="T19" i="8"/>
  <c r="W19" i="8"/>
  <c r="Q20" i="8"/>
  <c r="T20" i="8"/>
  <c r="W20" i="8"/>
  <c r="Q21" i="8"/>
  <c r="T21" i="8"/>
  <c r="W21" i="8"/>
  <c r="Q22" i="8"/>
  <c r="T22" i="8"/>
  <c r="W22" i="8"/>
  <c r="Q23" i="8"/>
  <c r="T23" i="8"/>
  <c r="W23" i="8"/>
  <c r="Q24" i="8"/>
  <c r="T24" i="8"/>
  <c r="W24" i="8"/>
  <c r="Q25" i="8"/>
  <c r="T25" i="8"/>
  <c r="W25" i="8"/>
  <c r="Q26" i="8"/>
  <c r="T26" i="8"/>
  <c r="W26" i="8"/>
  <c r="Q27" i="8"/>
  <c r="T27" i="8"/>
  <c r="W27" i="8"/>
  <c r="Q28" i="8"/>
  <c r="T28" i="8"/>
  <c r="W28" i="8"/>
  <c r="Q29" i="8"/>
  <c r="T29" i="8"/>
  <c r="W29" i="8"/>
  <c r="Q30" i="8"/>
  <c r="T30" i="8"/>
  <c r="W30" i="8"/>
  <c r="Q31" i="8"/>
  <c r="T31" i="8"/>
  <c r="W31" i="8"/>
  <c r="Q32" i="8"/>
  <c r="T32" i="8"/>
  <c r="W32" i="8"/>
  <c r="Q33" i="8"/>
  <c r="T33" i="8"/>
  <c r="W33" i="8"/>
  <c r="Q34" i="8"/>
  <c r="T34" i="8"/>
  <c r="W34" i="8"/>
  <c r="Q35" i="8"/>
  <c r="T35" i="8"/>
  <c r="W35" i="8"/>
  <c r="Q36" i="8"/>
  <c r="T36" i="8"/>
  <c r="W36" i="8"/>
  <c r="Q37" i="8"/>
  <c r="T37" i="8"/>
  <c r="W37" i="8"/>
  <c r="Q38" i="8"/>
  <c r="T38" i="8"/>
  <c r="W38" i="8"/>
  <c r="Q39" i="8"/>
  <c r="T39" i="8"/>
  <c r="W39" i="8"/>
  <c r="Q40" i="8"/>
  <c r="T40" i="8"/>
  <c r="W40" i="8"/>
  <c r="Q41" i="8"/>
  <c r="T41" i="8"/>
  <c r="W41" i="8"/>
  <c r="Q42" i="8"/>
  <c r="T42" i="8"/>
  <c r="W42" i="8"/>
  <c r="Q43" i="8"/>
  <c r="T43" i="8"/>
  <c r="W43" i="8"/>
  <c r="Q44" i="8"/>
  <c r="T44" i="8"/>
  <c r="W44" i="8"/>
  <c r="Q45" i="8"/>
  <c r="T45" i="8"/>
  <c r="W45" i="8"/>
  <c r="Q46" i="8"/>
  <c r="T46" i="8"/>
  <c r="W46" i="8"/>
  <c r="Q47" i="8"/>
  <c r="T47" i="8"/>
  <c r="W47" i="8"/>
  <c r="Q48" i="8"/>
  <c r="T48" i="8"/>
  <c r="W48" i="8"/>
  <c r="Q49" i="8"/>
  <c r="T49" i="8"/>
  <c r="W49" i="8"/>
  <c r="Q50" i="8"/>
  <c r="T50" i="8"/>
  <c r="W50" i="8"/>
  <c r="Q51" i="8"/>
  <c r="T51" i="8"/>
  <c r="W51" i="8"/>
  <c r="Q52" i="8"/>
  <c r="T52" i="8"/>
  <c r="W52" i="8"/>
  <c r="Q53" i="8"/>
  <c r="T53" i="8"/>
  <c r="W53" i="8"/>
  <c r="Q54" i="8"/>
  <c r="T54" i="8"/>
  <c r="W54" i="8"/>
  <c r="Q55" i="8"/>
  <c r="T55" i="8"/>
  <c r="W55" i="8"/>
  <c r="Q56" i="8"/>
  <c r="T56" i="8"/>
  <c r="W56" i="8"/>
  <c r="Q57" i="8"/>
  <c r="T57" i="8"/>
  <c r="W57" i="8"/>
  <c r="Q58" i="8"/>
  <c r="T58" i="8"/>
  <c r="W58" i="8"/>
  <c r="Q59" i="8"/>
  <c r="T59" i="8"/>
  <c r="W59" i="8"/>
  <c r="Q60" i="8"/>
  <c r="T60" i="8"/>
  <c r="W60" i="8"/>
  <c r="Q61" i="8"/>
  <c r="T61" i="8"/>
  <c r="W61" i="8"/>
  <c r="Q62" i="8"/>
  <c r="T62" i="8"/>
  <c r="W62" i="8"/>
  <c r="Q63" i="8"/>
  <c r="T63" i="8"/>
  <c r="W63" i="8"/>
  <c r="Q64" i="8"/>
  <c r="T64" i="8"/>
  <c r="W64" i="8"/>
  <c r="Q65" i="8"/>
  <c r="T65" i="8"/>
  <c r="W65" i="8"/>
  <c r="Q66" i="8"/>
  <c r="T66" i="8"/>
  <c r="W66" i="8"/>
  <c r="Q67" i="8"/>
  <c r="T67" i="8"/>
  <c r="W67" i="8"/>
  <c r="Q68" i="8"/>
  <c r="T68" i="8"/>
  <c r="W68" i="8"/>
  <c r="Q69" i="8"/>
  <c r="T69" i="8"/>
  <c r="W69" i="8"/>
  <c r="Q70" i="8"/>
  <c r="T70" i="8"/>
  <c r="W70" i="8"/>
  <c r="Q71" i="8"/>
  <c r="T71" i="8"/>
  <c r="W71" i="8"/>
  <c r="Q72" i="8"/>
  <c r="T72" i="8"/>
  <c r="W72" i="8"/>
  <c r="Q73" i="8"/>
  <c r="T73" i="8"/>
  <c r="W73" i="8"/>
  <c r="Q74" i="8"/>
  <c r="T74" i="8"/>
  <c r="W74" i="8"/>
  <c r="Q75" i="8"/>
  <c r="T75" i="8"/>
  <c r="W75" i="8"/>
  <c r="Q76" i="8"/>
  <c r="T76" i="8"/>
  <c r="W76" i="8"/>
  <c r="Q77" i="8"/>
  <c r="T77" i="8"/>
  <c r="W77" i="8"/>
  <c r="M9" i="11"/>
  <c r="O9" i="11"/>
  <c r="P9" i="11"/>
  <c r="Q95" i="8"/>
  <c r="T95" i="8"/>
  <c r="W95" i="8"/>
  <c r="Q96" i="8"/>
  <c r="T96" i="8"/>
  <c r="W96" i="8"/>
  <c r="Q97" i="8"/>
  <c r="T97" i="8"/>
  <c r="W97" i="8"/>
  <c r="Q98" i="8"/>
  <c r="T98" i="8"/>
  <c r="W98" i="8"/>
  <c r="N7" i="8"/>
  <c r="N8" i="8"/>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N57" i="8"/>
  <c r="N58" i="8"/>
  <c r="N59" i="8"/>
  <c r="N60" i="8"/>
  <c r="N61" i="8"/>
  <c r="N62" i="8"/>
  <c r="N63" i="8"/>
  <c r="N64" i="8"/>
  <c r="N65" i="8"/>
  <c r="N66" i="8"/>
  <c r="N67" i="8"/>
  <c r="N68" i="8"/>
  <c r="N69" i="8"/>
  <c r="N70" i="8"/>
  <c r="N71" i="8"/>
  <c r="N72" i="8"/>
  <c r="N73" i="8"/>
  <c r="N74" i="8"/>
  <c r="N75" i="8"/>
  <c r="N76" i="8"/>
  <c r="N77" i="8"/>
  <c r="N95" i="8"/>
  <c r="N96" i="8"/>
  <c r="N97" i="8"/>
  <c r="N98" i="8"/>
  <c r="N99" i="8"/>
  <c r="N100" i="8"/>
  <c r="N101" i="8"/>
  <c r="N102" i="8"/>
  <c r="N103" i="8"/>
  <c r="N104" i="8"/>
  <c r="N105" i="8"/>
  <c r="N106" i="8"/>
  <c r="N107" i="8"/>
  <c r="N108" i="8"/>
  <c r="N109" i="8"/>
  <c r="N110" i="8"/>
  <c r="N111" i="8"/>
  <c r="N112" i="8"/>
  <c r="N113" i="8"/>
  <c r="N114" i="8"/>
  <c r="N115" i="8"/>
  <c r="N116" i="8"/>
  <c r="N6" i="8"/>
  <c r="T10" i="15"/>
  <c r="S10" i="15"/>
  <c r="R10" i="15"/>
  <c r="Q10" i="15"/>
  <c r="P10" i="15"/>
  <c r="O10" i="15"/>
  <c r="N10" i="15"/>
  <c r="M10" i="15"/>
  <c r="L10" i="15"/>
  <c r="K10" i="15"/>
  <c r="J10" i="15"/>
  <c r="I10" i="15"/>
  <c r="H10" i="15"/>
  <c r="G10" i="15"/>
  <c r="F10" i="15"/>
  <c r="E10" i="15"/>
  <c r="D10" i="15"/>
  <c r="C10" i="15"/>
  <c r="T9" i="15"/>
  <c r="S9" i="15"/>
  <c r="R9" i="15"/>
  <c r="Q9" i="15"/>
  <c r="P9" i="15"/>
  <c r="O9" i="15"/>
  <c r="N9" i="15"/>
  <c r="M9" i="15"/>
  <c r="L9" i="15"/>
  <c r="K9" i="15"/>
  <c r="J9" i="15"/>
  <c r="I9" i="15"/>
  <c r="H9" i="15"/>
  <c r="G9" i="15"/>
  <c r="F9" i="15"/>
  <c r="E9" i="15"/>
  <c r="D9" i="15"/>
  <c r="C9" i="15"/>
  <c r="T4" i="15"/>
  <c r="S4" i="15"/>
  <c r="R4" i="15"/>
  <c r="Q4" i="15"/>
  <c r="P4" i="15"/>
  <c r="O4" i="15"/>
  <c r="N4" i="15"/>
  <c r="M4" i="15"/>
  <c r="L4" i="15"/>
  <c r="K4" i="15"/>
  <c r="J4" i="15"/>
  <c r="I4" i="15"/>
  <c r="H4" i="15"/>
  <c r="G4" i="15"/>
  <c r="F4" i="15"/>
  <c r="E4" i="15"/>
  <c r="D4" i="15"/>
  <c r="C4" i="15"/>
  <c r="D7" i="10"/>
  <c r="E7" i="10"/>
  <c r="F7" i="10"/>
  <c r="G7" i="10"/>
  <c r="H7" i="10"/>
  <c r="I7" i="10"/>
  <c r="J7" i="10"/>
  <c r="K7" i="10"/>
  <c r="L7" i="10"/>
  <c r="M7" i="10"/>
  <c r="N7" i="10"/>
  <c r="O7" i="10"/>
  <c r="P7" i="10"/>
  <c r="Q7" i="10"/>
  <c r="R7" i="10"/>
  <c r="C7" i="10"/>
  <c r="D8" i="9"/>
  <c r="E8" i="9"/>
  <c r="F8" i="9"/>
  <c r="G8" i="9"/>
  <c r="H8" i="9"/>
  <c r="I8" i="9"/>
  <c r="J8" i="9"/>
  <c r="K8" i="9"/>
  <c r="L8" i="9"/>
  <c r="M8" i="9"/>
  <c r="N8" i="9"/>
  <c r="O8" i="9"/>
  <c r="P8" i="9"/>
  <c r="Q8" i="9"/>
  <c r="R8" i="9"/>
  <c r="S8" i="9"/>
  <c r="T8" i="9"/>
  <c r="C8" i="9"/>
  <c r="E4" i="4"/>
  <c r="F4" i="4" s="1"/>
  <c r="G4" i="4" s="1"/>
  <c r="H4" i="4" s="1"/>
  <c r="I4" i="4" s="1"/>
  <c r="J4" i="4" s="1"/>
  <c r="K4" i="4" s="1"/>
  <c r="L4" i="4" s="1"/>
  <c r="M4" i="4" s="1"/>
  <c r="N4" i="4" s="1"/>
  <c r="O4" i="4" s="1"/>
  <c r="P4" i="4" s="1"/>
  <c r="Q4" i="4" s="1"/>
  <c r="R4" i="4" s="1"/>
  <c r="S4" i="4" s="1"/>
  <c r="T4" i="4" s="1"/>
  <c r="U4" i="4" s="1"/>
  <c r="V4" i="4" s="1"/>
  <c r="W4" i="4" s="1"/>
  <c r="X4" i="4" s="1"/>
  <c r="Y4" i="4" s="1"/>
  <c r="Z4" i="4" s="1"/>
  <c r="AA4" i="4" s="1"/>
  <c r="AB4" i="4" s="1"/>
  <c r="AC4" i="4" s="1"/>
  <c r="AD4" i="4" s="1"/>
  <c r="AE4" i="4" s="1"/>
  <c r="AF4" i="4" s="1"/>
  <c r="AG4" i="4" s="1"/>
  <c r="W117" i="8" l="1"/>
  <c r="Q117" i="8"/>
  <c r="D9" i="11" s="1"/>
  <c r="T117" i="8"/>
  <c r="E9" i="11" s="1"/>
  <c r="N117" i="8"/>
  <c r="C9" i="11" s="1"/>
  <c r="N9" i="11"/>
  <c r="L9" i="11"/>
  <c r="K9" i="11"/>
  <c r="J9" i="11"/>
  <c r="I9" i="11"/>
  <c r="H9" i="11"/>
  <c r="G9" i="11"/>
  <c r="F9" i="11"/>
  <c r="T4" i="11"/>
  <c r="S4" i="11"/>
  <c r="R4" i="11"/>
  <c r="Q4" i="11"/>
  <c r="P4" i="11"/>
  <c r="O4" i="11"/>
  <c r="N4" i="11"/>
  <c r="M4" i="11"/>
  <c r="L4" i="11"/>
  <c r="K4" i="11"/>
  <c r="J4" i="11"/>
  <c r="I4" i="11"/>
  <c r="H4" i="11"/>
  <c r="G4" i="11"/>
  <c r="F4" i="11"/>
  <c r="E4" i="11"/>
  <c r="D4" i="11"/>
  <c r="C4" i="11"/>
  <c r="E6" i="3"/>
  <c r="D7" i="15" s="1"/>
  <c r="F6" i="3"/>
  <c r="E7" i="15" s="1"/>
  <c r="G6" i="3"/>
  <c r="F7" i="15" s="1"/>
  <c r="H6" i="3"/>
  <c r="G7" i="15" s="1"/>
  <c r="I6" i="3"/>
  <c r="H7" i="15" s="1"/>
  <c r="J6" i="3"/>
  <c r="I7" i="15" s="1"/>
  <c r="K6" i="3"/>
  <c r="J7" i="15" s="1"/>
  <c r="L6" i="3"/>
  <c r="K7" i="15" s="1"/>
  <c r="M6" i="3"/>
  <c r="L7" i="15" s="1"/>
  <c r="N6" i="3"/>
  <c r="M7" i="15" s="1"/>
  <c r="O6" i="3"/>
  <c r="N7" i="15" s="1"/>
  <c r="P6" i="3"/>
  <c r="O7" i="15" s="1"/>
  <c r="Q6" i="3"/>
  <c r="P7" i="15" s="1"/>
  <c r="R6" i="3"/>
  <c r="Q7" i="15" s="1"/>
  <c r="S6" i="3"/>
  <c r="R7" i="15" s="1"/>
  <c r="S7" i="15"/>
  <c r="T7" i="15"/>
  <c r="D6" i="3"/>
  <c r="C7" i="15" s="1"/>
  <c r="J6" i="10" l="1"/>
  <c r="J7" i="11"/>
  <c r="S7" i="11"/>
  <c r="O7" i="11"/>
  <c r="O6" i="10"/>
  <c r="K7" i="11"/>
  <c r="K6" i="10"/>
  <c r="G7" i="11"/>
  <c r="G6" i="10"/>
  <c r="N6" i="10"/>
  <c r="N7" i="11"/>
  <c r="D16" i="3"/>
  <c r="C6" i="10"/>
  <c r="Q6" i="10"/>
  <c r="Q7" i="11"/>
  <c r="M6" i="10"/>
  <c r="M7" i="11"/>
  <c r="I6" i="10"/>
  <c r="I7" i="11"/>
  <c r="E6" i="10"/>
  <c r="E7" i="11"/>
  <c r="R6" i="10"/>
  <c r="R7" i="11"/>
  <c r="F6" i="10"/>
  <c r="F7" i="11"/>
  <c r="T7" i="11"/>
  <c r="P7" i="11"/>
  <c r="P6" i="10"/>
  <c r="L7" i="11"/>
  <c r="L6" i="10"/>
  <c r="H7" i="11"/>
  <c r="H6" i="10"/>
  <c r="D7" i="11"/>
  <c r="D6" i="10"/>
  <c r="C7" i="11"/>
  <c r="R4" i="10"/>
  <c r="Q4" i="10"/>
  <c r="P4" i="10"/>
  <c r="O4" i="10"/>
  <c r="N4" i="10"/>
  <c r="M4" i="10"/>
  <c r="L4" i="10"/>
  <c r="K4" i="10"/>
  <c r="J4" i="10"/>
  <c r="I4" i="10"/>
  <c r="H4" i="10"/>
  <c r="G4" i="10"/>
  <c r="F4" i="10"/>
  <c r="E4" i="10"/>
  <c r="D4" i="10"/>
  <c r="C4" i="10"/>
  <c r="D7" i="9"/>
  <c r="E7" i="9"/>
  <c r="F7" i="9"/>
  <c r="G7" i="9"/>
  <c r="H7" i="9"/>
  <c r="I7" i="9"/>
  <c r="J7" i="9"/>
  <c r="K7" i="9"/>
  <c r="L7" i="9"/>
  <c r="M7" i="9"/>
  <c r="N7" i="9"/>
  <c r="O7" i="9"/>
  <c r="P7" i="9"/>
  <c r="Q7" i="9"/>
  <c r="R7" i="9"/>
  <c r="S7" i="9"/>
  <c r="T7" i="9"/>
  <c r="AB6" i="2"/>
  <c r="T4" i="9"/>
  <c r="S4" i="9"/>
  <c r="R4" i="9"/>
  <c r="Q4" i="9"/>
  <c r="P4" i="9"/>
  <c r="O4" i="9"/>
  <c r="N4" i="9"/>
  <c r="M4" i="9"/>
  <c r="L4" i="9"/>
  <c r="K4" i="9"/>
  <c r="J4" i="9"/>
  <c r="I4" i="9"/>
  <c r="H4" i="9"/>
  <c r="G4" i="9"/>
  <c r="F4" i="9"/>
  <c r="E4" i="9"/>
  <c r="D4" i="9"/>
  <c r="C4" i="9"/>
  <c r="L4" i="8"/>
  <c r="O4" i="8" s="1"/>
  <c r="R4" i="8" s="1"/>
  <c r="U4" i="8" s="1"/>
  <c r="X4" i="8" s="1"/>
  <c r="AA4" i="8" s="1"/>
  <c r="AD4" i="8" s="1"/>
  <c r="AG4" i="8" s="1"/>
  <c r="AJ4" i="8" s="1"/>
  <c r="AM4" i="8" s="1"/>
  <c r="AP4" i="8" s="1"/>
  <c r="AS4" i="8" s="1"/>
  <c r="AV4" i="8" s="1"/>
  <c r="AY4" i="8" s="1"/>
  <c r="BB4" i="8" s="1"/>
  <c r="BE4" i="8" s="1"/>
  <c r="BH4" i="8" s="1"/>
  <c r="BK4" i="8" s="1"/>
  <c r="H78" i="8"/>
  <c r="H79" i="8"/>
  <c r="H80" i="8"/>
  <c r="H81" i="8"/>
  <c r="H82" i="8"/>
  <c r="H83" i="8"/>
  <c r="H84" i="8"/>
  <c r="H85" i="8"/>
  <c r="H86" i="8"/>
  <c r="H87" i="8"/>
  <c r="H88" i="8"/>
  <c r="H89" i="8"/>
  <c r="H90" i="8"/>
  <c r="H91" i="8"/>
  <c r="H92" i="8"/>
  <c r="H93" i="8"/>
  <c r="H94" i="8"/>
  <c r="F12" i="8"/>
  <c r="J12" i="8" s="1"/>
  <c r="F6" i="8"/>
  <c r="J6" i="8" s="1"/>
  <c r="F7" i="8"/>
  <c r="J7" i="8" s="1"/>
  <c r="F8" i="8"/>
  <c r="J8" i="8" s="1"/>
  <c r="F9" i="8"/>
  <c r="J9" i="8" s="1"/>
  <c r="F10" i="8"/>
  <c r="J10" i="8" s="1"/>
  <c r="F11" i="8"/>
  <c r="J11" i="8" s="1"/>
  <c r="F13" i="8"/>
  <c r="J13" i="8" s="1"/>
  <c r="F14" i="8"/>
  <c r="J14" i="8" s="1"/>
  <c r="F15" i="8"/>
  <c r="J15" i="8" s="1"/>
  <c r="F16" i="8"/>
  <c r="J16" i="8" s="1"/>
  <c r="F17" i="8"/>
  <c r="J17" i="8" s="1"/>
  <c r="F18" i="8"/>
  <c r="J18" i="8" s="1"/>
  <c r="F19" i="8"/>
  <c r="J19" i="8" s="1"/>
  <c r="F20" i="8"/>
  <c r="J20" i="8" s="1"/>
  <c r="F21" i="8"/>
  <c r="J21" i="8" s="1"/>
  <c r="F22" i="8"/>
  <c r="J22" i="8" s="1"/>
  <c r="F23" i="8"/>
  <c r="J23" i="8" s="1"/>
  <c r="F24" i="8"/>
  <c r="J24" i="8" s="1"/>
  <c r="F25" i="8"/>
  <c r="J25" i="8" s="1"/>
  <c r="F26" i="8"/>
  <c r="J26" i="8" s="1"/>
  <c r="F27" i="8"/>
  <c r="J27" i="8" s="1"/>
  <c r="F28" i="8"/>
  <c r="J28" i="8" s="1"/>
  <c r="F29" i="8"/>
  <c r="J29" i="8" s="1"/>
  <c r="F30" i="8"/>
  <c r="J30" i="8" s="1"/>
  <c r="F31" i="8"/>
  <c r="J31" i="8" s="1"/>
  <c r="F32" i="8"/>
  <c r="J32" i="8" s="1"/>
  <c r="F33" i="8"/>
  <c r="J33" i="8" s="1"/>
  <c r="F34" i="8"/>
  <c r="J34" i="8" s="1"/>
  <c r="F35" i="8"/>
  <c r="J35" i="8" s="1"/>
  <c r="F36" i="8"/>
  <c r="J36" i="8" s="1"/>
  <c r="F37" i="8"/>
  <c r="J37" i="8" s="1"/>
  <c r="F38" i="8"/>
  <c r="J38" i="8" s="1"/>
  <c r="F39" i="8"/>
  <c r="J39" i="8" s="1"/>
  <c r="F40" i="8"/>
  <c r="J40" i="8" s="1"/>
  <c r="F41" i="8"/>
  <c r="J41" i="8" s="1"/>
  <c r="F42" i="8"/>
  <c r="J42" i="8" s="1"/>
  <c r="F43" i="8"/>
  <c r="J43" i="8" s="1"/>
  <c r="F44" i="8"/>
  <c r="J44" i="8" s="1"/>
  <c r="F45" i="8"/>
  <c r="J45" i="8" s="1"/>
  <c r="F46" i="8"/>
  <c r="J46" i="8" s="1"/>
  <c r="F47" i="8"/>
  <c r="J47" i="8" s="1"/>
  <c r="F48" i="8"/>
  <c r="J48" i="8" s="1"/>
  <c r="F49" i="8"/>
  <c r="J49" i="8" s="1"/>
  <c r="F50" i="8"/>
  <c r="J50" i="8" s="1"/>
  <c r="F51" i="8"/>
  <c r="J51" i="8" s="1"/>
  <c r="F52" i="8"/>
  <c r="J52" i="8" s="1"/>
  <c r="F53" i="8"/>
  <c r="J53" i="8" s="1"/>
  <c r="F54" i="8"/>
  <c r="J54" i="8" s="1"/>
  <c r="F55" i="8"/>
  <c r="J55" i="8" s="1"/>
  <c r="F56" i="8"/>
  <c r="J56" i="8" s="1"/>
  <c r="F57" i="8"/>
  <c r="J57" i="8" s="1"/>
  <c r="F58" i="8"/>
  <c r="J58" i="8" s="1"/>
  <c r="F59" i="8"/>
  <c r="J59" i="8" s="1"/>
  <c r="F60" i="8"/>
  <c r="J60" i="8" s="1"/>
  <c r="F61" i="8"/>
  <c r="J61" i="8" s="1"/>
  <c r="F62" i="8"/>
  <c r="J62" i="8" s="1"/>
  <c r="F63" i="8"/>
  <c r="J63" i="8" s="1"/>
  <c r="F64" i="8"/>
  <c r="J64" i="8" s="1"/>
  <c r="F65" i="8"/>
  <c r="J65" i="8" s="1"/>
  <c r="F66" i="8"/>
  <c r="J66" i="8" s="1"/>
  <c r="F67" i="8"/>
  <c r="J67" i="8" s="1"/>
  <c r="F68" i="8"/>
  <c r="J68" i="8" s="1"/>
  <c r="F69" i="8"/>
  <c r="J69" i="8" s="1"/>
  <c r="F70" i="8"/>
  <c r="J70" i="8" s="1"/>
  <c r="F71" i="8"/>
  <c r="J71" i="8" s="1"/>
  <c r="F72" i="8"/>
  <c r="J72" i="8" s="1"/>
  <c r="F73" i="8"/>
  <c r="J73" i="8" s="1"/>
  <c r="F74" i="8"/>
  <c r="J74" i="8" s="1"/>
  <c r="F75" i="8"/>
  <c r="J75" i="8" s="1"/>
  <c r="F76" i="8"/>
  <c r="J76" i="8" s="1"/>
  <c r="F77" i="8"/>
  <c r="J77" i="8" s="1"/>
  <c r="F78" i="8"/>
  <c r="F79" i="8"/>
  <c r="F80" i="8"/>
  <c r="F81" i="8"/>
  <c r="F82" i="8"/>
  <c r="F83" i="8"/>
  <c r="F84" i="8"/>
  <c r="F85" i="8"/>
  <c r="F86" i="8"/>
  <c r="F87" i="8"/>
  <c r="F88" i="8"/>
  <c r="F89" i="8"/>
  <c r="F90" i="8"/>
  <c r="F91" i="8"/>
  <c r="F92" i="8"/>
  <c r="F93" i="8"/>
  <c r="F94" i="8"/>
  <c r="F95" i="8"/>
  <c r="J95" i="8" s="1"/>
  <c r="F96" i="8"/>
  <c r="J96" i="8" s="1"/>
  <c r="F97" i="8"/>
  <c r="J97" i="8" s="1"/>
  <c r="F98" i="8"/>
  <c r="J98" i="8" s="1"/>
  <c r="F99" i="8"/>
  <c r="J99" i="8" s="1"/>
  <c r="F100" i="8"/>
  <c r="J100" i="8" s="1"/>
  <c r="F101" i="8"/>
  <c r="J101" i="8" s="1"/>
  <c r="F102" i="8"/>
  <c r="J102" i="8" s="1"/>
  <c r="F103" i="8"/>
  <c r="J103" i="8" s="1"/>
  <c r="F104" i="8"/>
  <c r="J104" i="8" s="1"/>
  <c r="F105" i="8"/>
  <c r="J105" i="8" s="1"/>
  <c r="F106" i="8"/>
  <c r="J106" i="8" s="1"/>
  <c r="F107" i="8"/>
  <c r="J107" i="8" s="1"/>
  <c r="F108" i="8"/>
  <c r="J108" i="8" s="1"/>
  <c r="F109" i="8"/>
  <c r="J109" i="8" s="1"/>
  <c r="F110" i="8"/>
  <c r="J110" i="8" s="1"/>
  <c r="F111" i="8"/>
  <c r="J111" i="8" s="1"/>
  <c r="F112" i="8"/>
  <c r="J112" i="8" s="1"/>
  <c r="F113" i="8"/>
  <c r="J113" i="8" s="1"/>
  <c r="F114" i="8"/>
  <c r="J114" i="8" s="1"/>
  <c r="F115" i="8"/>
  <c r="J115" i="8" s="1"/>
  <c r="F116" i="8"/>
  <c r="J116" i="8" s="1"/>
  <c r="J94" i="8" l="1"/>
  <c r="J90" i="8"/>
  <c r="J86" i="8"/>
  <c r="J91" i="8"/>
  <c r="J87" i="8"/>
  <c r="J78" i="8"/>
  <c r="J82" i="8"/>
  <c r="J79" i="8"/>
  <c r="J83" i="8"/>
  <c r="J92" i="8"/>
  <c r="J88" i="8"/>
  <c r="J84" i="8"/>
  <c r="J80" i="8"/>
  <c r="J93" i="8"/>
  <c r="J89" i="8"/>
  <c r="J85" i="8"/>
  <c r="J81" i="8"/>
  <c r="E19" i="4"/>
  <c r="E20" i="4" s="1"/>
  <c r="F19" i="4"/>
  <c r="F20" i="4" s="1"/>
  <c r="G19" i="4"/>
  <c r="H19" i="4"/>
  <c r="H20" i="4" s="1"/>
  <c r="I19" i="4"/>
  <c r="J19" i="4"/>
  <c r="J20" i="4" s="1"/>
  <c r="K19" i="4"/>
  <c r="K20" i="4" s="1"/>
  <c r="L19" i="4"/>
  <c r="L20" i="4" s="1"/>
  <c r="M19" i="4"/>
  <c r="M20" i="4" s="1"/>
  <c r="N19" i="4"/>
  <c r="N20" i="4" s="1"/>
  <c r="O19" i="4"/>
  <c r="O20" i="4" s="1"/>
  <c r="P19" i="4"/>
  <c r="Q19" i="4"/>
  <c r="Q20" i="4" s="1"/>
  <c r="R19" i="4"/>
  <c r="R20" i="4" s="1"/>
  <c r="S19" i="4"/>
  <c r="S20" i="4" s="1"/>
  <c r="T19" i="4"/>
  <c r="T20" i="4" s="1"/>
  <c r="U19" i="4"/>
  <c r="V19" i="4"/>
  <c r="V20" i="4" s="1"/>
  <c r="W19" i="4"/>
  <c r="W20" i="4" s="1"/>
  <c r="X19" i="4"/>
  <c r="X20" i="4" s="1"/>
  <c r="Y19" i="4"/>
  <c r="Y20" i="4" s="1"/>
  <c r="Z19" i="4"/>
  <c r="Z20" i="4" s="1"/>
  <c r="AA19" i="4"/>
  <c r="AA20" i="4" s="1"/>
  <c r="AB19" i="4"/>
  <c r="AC19" i="4"/>
  <c r="AD19" i="4"/>
  <c r="AD20" i="4" s="1"/>
  <c r="AE19" i="4"/>
  <c r="AE20" i="4" s="1"/>
  <c r="AF19" i="4"/>
  <c r="AG19" i="4"/>
  <c r="AG20" i="4" s="1"/>
  <c r="D19" i="4"/>
  <c r="D20" i="4" s="1"/>
  <c r="I20" i="4"/>
  <c r="P20" i="4"/>
  <c r="U20" i="4"/>
  <c r="AB20" i="4"/>
  <c r="AC20" i="4"/>
  <c r="AF20" i="4"/>
  <c r="C7" i="4"/>
  <c r="C8" i="4"/>
  <c r="C9" i="4"/>
  <c r="C10" i="4"/>
  <c r="C11" i="4"/>
  <c r="C12" i="4"/>
  <c r="C13" i="4"/>
  <c r="C14" i="4"/>
  <c r="C15" i="4"/>
  <c r="C16" i="4"/>
  <c r="C17" i="4"/>
  <c r="C18" i="4"/>
  <c r="C6" i="4"/>
  <c r="C26" i="3"/>
  <c r="S23" i="3"/>
  <c r="R23" i="3"/>
  <c r="Q23" i="3"/>
  <c r="Q28" i="3" s="1"/>
  <c r="P23" i="3"/>
  <c r="P28" i="3" s="1"/>
  <c r="O23" i="3"/>
  <c r="O28" i="3" s="1"/>
  <c r="N23" i="3"/>
  <c r="N28" i="3" s="1"/>
  <c r="M23" i="3"/>
  <c r="M28" i="3" s="1"/>
  <c r="L23" i="3"/>
  <c r="L28" i="3" s="1"/>
  <c r="K23" i="3"/>
  <c r="K28" i="3" s="1"/>
  <c r="J23" i="3"/>
  <c r="J28" i="3" s="1"/>
  <c r="I23" i="3"/>
  <c r="I28" i="3" s="1"/>
  <c r="H23" i="3"/>
  <c r="H28" i="3" s="1"/>
  <c r="G23" i="3"/>
  <c r="G28" i="3" s="1"/>
  <c r="F23" i="3"/>
  <c r="F28" i="3" s="1"/>
  <c r="E23" i="3"/>
  <c r="E28" i="3" s="1"/>
  <c r="D23" i="3"/>
  <c r="E18" i="3"/>
  <c r="F18" i="3"/>
  <c r="G18" i="3"/>
  <c r="H18" i="3"/>
  <c r="I18" i="3"/>
  <c r="J18" i="3"/>
  <c r="K18" i="3"/>
  <c r="L18" i="3"/>
  <c r="M18" i="3"/>
  <c r="N18" i="3"/>
  <c r="O18" i="3"/>
  <c r="P18" i="3"/>
  <c r="Q18" i="3"/>
  <c r="R18" i="3"/>
  <c r="S18" i="3"/>
  <c r="D18" i="3"/>
  <c r="E17" i="3"/>
  <c r="F17" i="3"/>
  <c r="G17" i="3"/>
  <c r="H17" i="3"/>
  <c r="I17" i="3"/>
  <c r="J17" i="3"/>
  <c r="K17" i="3"/>
  <c r="L17" i="3"/>
  <c r="M17" i="3"/>
  <c r="N17" i="3"/>
  <c r="O17" i="3"/>
  <c r="P17" i="3"/>
  <c r="Q17" i="3"/>
  <c r="R17" i="3"/>
  <c r="S17" i="3"/>
  <c r="H16" i="3"/>
  <c r="I16" i="3"/>
  <c r="J16" i="3"/>
  <c r="L16" i="3"/>
  <c r="M16" i="3"/>
  <c r="N16" i="3"/>
  <c r="O16" i="3"/>
  <c r="P16" i="3"/>
  <c r="Q16" i="3"/>
  <c r="R16" i="3"/>
  <c r="S16" i="3"/>
  <c r="E16" i="3"/>
  <c r="F16" i="3"/>
  <c r="G16" i="3"/>
  <c r="K16" i="3"/>
  <c r="C7" i="9"/>
  <c r="C15" i="3"/>
  <c r="C14" i="3"/>
  <c r="C13" i="3"/>
  <c r="C12" i="3"/>
  <c r="C11" i="3"/>
  <c r="C10" i="3"/>
  <c r="C9" i="3"/>
  <c r="C8" i="3"/>
  <c r="C7" i="3"/>
  <c r="S4" i="3"/>
  <c r="R4" i="3"/>
  <c r="Q4" i="3"/>
  <c r="P4" i="3"/>
  <c r="O4" i="3"/>
  <c r="N4" i="3"/>
  <c r="M4" i="3"/>
  <c r="L4" i="3"/>
  <c r="K4" i="3"/>
  <c r="J4" i="3"/>
  <c r="I4" i="3"/>
  <c r="H4" i="3"/>
  <c r="G4" i="3"/>
  <c r="F4" i="3"/>
  <c r="E4" i="3"/>
  <c r="D4" i="3"/>
  <c r="AB21" i="2"/>
  <c r="G25" i="3" l="1"/>
  <c r="F10" i="10" s="1"/>
  <c r="F11" i="10" s="1"/>
  <c r="G31" i="3"/>
  <c r="K25" i="3"/>
  <c r="J9" i="9" s="1"/>
  <c r="K31" i="3"/>
  <c r="O25" i="3"/>
  <c r="N10" i="10" s="1"/>
  <c r="N11" i="10" s="1"/>
  <c r="O31" i="3"/>
  <c r="H25" i="3"/>
  <c r="G8" i="15" s="1"/>
  <c r="H31" i="3"/>
  <c r="L25" i="3"/>
  <c r="K10" i="10" s="1"/>
  <c r="K11" i="10" s="1"/>
  <c r="L31" i="3"/>
  <c r="P25" i="3"/>
  <c r="O10" i="10" s="1"/>
  <c r="O11" i="10" s="1"/>
  <c r="P31" i="3"/>
  <c r="E25" i="3"/>
  <c r="D10" i="10" s="1"/>
  <c r="D11" i="10" s="1"/>
  <c r="E31" i="3"/>
  <c r="I25" i="3"/>
  <c r="H8" i="15" s="1"/>
  <c r="I31" i="3"/>
  <c r="M25" i="3"/>
  <c r="L10" i="10" s="1"/>
  <c r="L11" i="10" s="1"/>
  <c r="M31" i="3"/>
  <c r="Q25" i="3"/>
  <c r="P8" i="15" s="1"/>
  <c r="Q31" i="3"/>
  <c r="F25" i="3"/>
  <c r="E10" i="10" s="1"/>
  <c r="E11" i="10" s="1"/>
  <c r="F31" i="3"/>
  <c r="J25" i="3"/>
  <c r="I8" i="15" s="1"/>
  <c r="J31" i="3"/>
  <c r="N25" i="3"/>
  <c r="M8" i="15" s="1"/>
  <c r="N31" i="3"/>
  <c r="C17" i="3"/>
  <c r="D8" i="15"/>
  <c r="P10" i="10"/>
  <c r="P11" i="10" s="1"/>
  <c r="S10" i="11"/>
  <c r="S9" i="9"/>
  <c r="T10" i="11"/>
  <c r="T9" i="9"/>
  <c r="F29" i="3"/>
  <c r="N29" i="3"/>
  <c r="K29" i="3"/>
  <c r="H29" i="3"/>
  <c r="L29" i="3"/>
  <c r="P29" i="3"/>
  <c r="J29" i="3"/>
  <c r="G29" i="3"/>
  <c r="O29" i="3"/>
  <c r="E29" i="3"/>
  <c r="I29" i="3"/>
  <c r="M29" i="3"/>
  <c r="Q29" i="3"/>
  <c r="C18" i="3"/>
  <c r="C19" i="4"/>
  <c r="G20" i="4"/>
  <c r="C20" i="4" s="1"/>
  <c r="C16" i="3"/>
  <c r="C20" i="16" s="1"/>
  <c r="C29" i="2"/>
  <c r="C30" i="2"/>
  <c r="C31" i="2"/>
  <c r="C32" i="2"/>
  <c r="C33" i="2"/>
  <c r="C34" i="2"/>
  <c r="C35" i="2"/>
  <c r="C36" i="2"/>
  <c r="C7" i="2"/>
  <c r="C8" i="2"/>
  <c r="C9" i="2"/>
  <c r="C10" i="2"/>
  <c r="C11" i="2"/>
  <c r="C12" i="2"/>
  <c r="C13" i="2"/>
  <c r="C14" i="2"/>
  <c r="C15" i="2"/>
  <c r="C16" i="2"/>
  <c r="C17" i="2"/>
  <c r="C18" i="2"/>
  <c r="C19" i="2"/>
  <c r="C20" i="2"/>
  <c r="F28" i="2"/>
  <c r="G28" i="2"/>
  <c r="H28" i="2"/>
  <c r="I28" i="2"/>
  <c r="J28" i="2"/>
  <c r="K28" i="2"/>
  <c r="L28" i="2"/>
  <c r="M28" i="2"/>
  <c r="N28" i="2"/>
  <c r="O28" i="2"/>
  <c r="P28" i="2"/>
  <c r="Q28" i="2"/>
  <c r="R28" i="2"/>
  <c r="S28" i="2"/>
  <c r="T28" i="2"/>
  <c r="U28" i="2"/>
  <c r="V28" i="2"/>
  <c r="V37" i="2" s="1"/>
  <c r="W28" i="2"/>
  <c r="W37" i="2" s="1"/>
  <c r="X28" i="2"/>
  <c r="X37" i="2" s="1"/>
  <c r="Y28" i="2"/>
  <c r="Y37" i="2" s="1"/>
  <c r="Z28" i="2"/>
  <c r="Z37" i="2" s="1"/>
  <c r="AA28" i="2"/>
  <c r="AA37" i="2" s="1"/>
  <c r="AB28" i="2"/>
  <c r="AB37" i="2" s="1"/>
  <c r="E28" i="2"/>
  <c r="D28" i="2"/>
  <c r="F6" i="2"/>
  <c r="G6" i="2"/>
  <c r="H6" i="2"/>
  <c r="I6" i="2"/>
  <c r="J6" i="2"/>
  <c r="K6" i="2"/>
  <c r="L6" i="2"/>
  <c r="M6" i="2"/>
  <c r="N6" i="2"/>
  <c r="O6" i="2"/>
  <c r="P6" i="2"/>
  <c r="Q6" i="2"/>
  <c r="R6" i="2"/>
  <c r="S6" i="2"/>
  <c r="T6" i="2"/>
  <c r="U6" i="2"/>
  <c r="V6" i="2"/>
  <c r="W6" i="2"/>
  <c r="X6" i="2"/>
  <c r="Y6" i="2"/>
  <c r="Z6" i="2"/>
  <c r="AA6" i="2"/>
  <c r="E6" i="2"/>
  <c r="D6" i="2"/>
  <c r="AB26" i="2"/>
  <c r="AA26" i="2"/>
  <c r="Z26" i="2"/>
  <c r="Y26" i="2"/>
  <c r="X26" i="2"/>
  <c r="W26" i="2"/>
  <c r="V26" i="2"/>
  <c r="U26" i="2"/>
  <c r="T26" i="2"/>
  <c r="S26" i="2"/>
  <c r="R26" i="2"/>
  <c r="Q26" i="2"/>
  <c r="P26" i="2"/>
  <c r="O26" i="2"/>
  <c r="N26" i="2"/>
  <c r="M26" i="2"/>
  <c r="L26" i="2"/>
  <c r="K26" i="2"/>
  <c r="J26" i="2"/>
  <c r="I26" i="2"/>
  <c r="H26" i="2"/>
  <c r="G26" i="2"/>
  <c r="F26" i="2"/>
  <c r="E26" i="2"/>
  <c r="D26" i="2"/>
  <c r="AB4" i="2"/>
  <c r="AA4" i="2"/>
  <c r="Z4" i="2"/>
  <c r="Y4" i="2"/>
  <c r="X4" i="2"/>
  <c r="W4" i="2"/>
  <c r="V4" i="2"/>
  <c r="U4" i="2"/>
  <c r="T4" i="2"/>
  <c r="S4" i="2"/>
  <c r="R4" i="2"/>
  <c r="Q4" i="2"/>
  <c r="P4" i="2"/>
  <c r="O4" i="2"/>
  <c r="N4" i="2"/>
  <c r="M4" i="2"/>
  <c r="L4" i="2"/>
  <c r="K4" i="2"/>
  <c r="J4" i="2"/>
  <c r="I4" i="2"/>
  <c r="H4" i="2"/>
  <c r="G4" i="2"/>
  <c r="F4" i="2"/>
  <c r="E4" i="2"/>
  <c r="D4" i="2"/>
  <c r="F9" i="9" l="1"/>
  <c r="F8" i="15"/>
  <c r="M9" i="9"/>
  <c r="L10" i="11"/>
  <c r="I10" i="11"/>
  <c r="H10" i="10"/>
  <c r="H11" i="10" s="1"/>
  <c r="E10" i="11"/>
  <c r="K9" i="9"/>
  <c r="E8" i="15"/>
  <c r="H9" i="9"/>
  <c r="O10" i="11"/>
  <c r="M10" i="11"/>
  <c r="K10" i="11"/>
  <c r="N9" i="9"/>
  <c r="F10" i="11"/>
  <c r="L8" i="15"/>
  <c r="K8" i="15"/>
  <c r="N8" i="15"/>
  <c r="D9" i="9"/>
  <c r="N10" i="11"/>
  <c r="M10" i="10"/>
  <c r="M11" i="10" s="1"/>
  <c r="E9" i="9"/>
  <c r="L9" i="9"/>
  <c r="D10" i="11"/>
  <c r="J10" i="11"/>
  <c r="G10" i="10"/>
  <c r="G11" i="10" s="1"/>
  <c r="P9" i="9"/>
  <c r="G10" i="11"/>
  <c r="J8" i="15"/>
  <c r="P10" i="11"/>
  <c r="H10" i="11"/>
  <c r="J10" i="10"/>
  <c r="J11" i="10" s="1"/>
  <c r="I10" i="10"/>
  <c r="I11" i="10" s="1"/>
  <c r="O8" i="15"/>
  <c r="I9" i="9"/>
  <c r="G9" i="9"/>
  <c r="O9" i="9"/>
  <c r="R28" i="3"/>
  <c r="T37" i="2"/>
  <c r="S11" i="15"/>
  <c r="L37" i="2"/>
  <c r="K11" i="15"/>
  <c r="S37" i="2"/>
  <c r="R11" i="15"/>
  <c r="O37" i="2"/>
  <c r="N11" i="15"/>
  <c r="R37" i="2"/>
  <c r="Q11" i="15"/>
  <c r="N37" i="2"/>
  <c r="M11" i="15"/>
  <c r="U37" i="2"/>
  <c r="T11" i="15"/>
  <c r="Q37" i="2"/>
  <c r="P11" i="15"/>
  <c r="M37" i="2"/>
  <c r="L11" i="15"/>
  <c r="P37" i="2"/>
  <c r="O11" i="15"/>
  <c r="S28" i="3"/>
  <c r="S31" i="3" s="1"/>
  <c r="J37" i="2"/>
  <c r="I11" i="15"/>
  <c r="H37" i="2"/>
  <c r="G11" i="15"/>
  <c r="K37" i="2"/>
  <c r="J11" i="15"/>
  <c r="I37" i="2"/>
  <c r="H11" i="15"/>
  <c r="D37" i="2"/>
  <c r="C11" i="15"/>
  <c r="G37" i="2"/>
  <c r="F11" i="15"/>
  <c r="F37" i="2"/>
  <c r="E11" i="15"/>
  <c r="E37" i="2"/>
  <c r="D11" i="15"/>
  <c r="D28" i="3"/>
  <c r="T11" i="11"/>
  <c r="T6" i="11"/>
  <c r="T6" i="9"/>
  <c r="U21" i="2"/>
  <c r="L6" i="11"/>
  <c r="L6" i="9"/>
  <c r="M21" i="2"/>
  <c r="R6" i="11"/>
  <c r="R6" i="9"/>
  <c r="S21" i="2"/>
  <c r="N6" i="11"/>
  <c r="N6" i="9"/>
  <c r="O21" i="2"/>
  <c r="J6" i="11"/>
  <c r="J6" i="9"/>
  <c r="J6" i="15" s="1"/>
  <c r="K21" i="2"/>
  <c r="F6" i="11"/>
  <c r="F6" i="9"/>
  <c r="F6" i="15" s="1"/>
  <c r="G21" i="2"/>
  <c r="H6" i="11"/>
  <c r="H6" i="9"/>
  <c r="I21" i="2"/>
  <c r="Q6" i="11"/>
  <c r="Q6" i="9"/>
  <c r="R21" i="2"/>
  <c r="M6" i="11"/>
  <c r="M6" i="9"/>
  <c r="N21" i="2"/>
  <c r="I6" i="11"/>
  <c r="I11" i="11" s="1"/>
  <c r="I6" i="9"/>
  <c r="J21" i="2"/>
  <c r="F21" i="2"/>
  <c r="E6" i="11"/>
  <c r="E6" i="9"/>
  <c r="C6" i="11"/>
  <c r="P6" i="11"/>
  <c r="P6" i="9"/>
  <c r="Q21" i="2"/>
  <c r="D6" i="11"/>
  <c r="D6" i="9"/>
  <c r="E21" i="2"/>
  <c r="S6" i="11"/>
  <c r="S11" i="11" s="1"/>
  <c r="S6" i="9"/>
  <c r="T21" i="2"/>
  <c r="O6" i="11"/>
  <c r="O6" i="9"/>
  <c r="P21" i="2"/>
  <c r="K6" i="11"/>
  <c r="K6" i="9"/>
  <c r="L21" i="2"/>
  <c r="G6" i="11"/>
  <c r="G6" i="9"/>
  <c r="H21" i="2"/>
  <c r="V21" i="2"/>
  <c r="Y21" i="2"/>
  <c r="X21" i="2"/>
  <c r="Z21" i="2"/>
  <c r="AA21" i="2"/>
  <c r="W21" i="2"/>
  <c r="C6" i="9"/>
  <c r="D21" i="2"/>
  <c r="C28" i="2"/>
  <c r="C6" i="2"/>
  <c r="C6" i="3"/>
  <c r="L11" i="11" l="1"/>
  <c r="O11" i="11"/>
  <c r="E11" i="11"/>
  <c r="H11" i="11"/>
  <c r="K11" i="11"/>
  <c r="J11" i="11"/>
  <c r="G11" i="11"/>
  <c r="D11" i="11"/>
  <c r="N11" i="11"/>
  <c r="M11" i="11"/>
  <c r="F11" i="11"/>
  <c r="P11" i="11"/>
  <c r="D25" i="3"/>
  <c r="C8" i="15" s="1"/>
  <c r="D31" i="3"/>
  <c r="R25" i="3"/>
  <c r="Q10" i="11" s="1"/>
  <c r="Q11" i="11" s="1"/>
  <c r="R31" i="3"/>
  <c r="J12" i="15"/>
  <c r="R29" i="3"/>
  <c r="Q9" i="9"/>
  <c r="Q10" i="9" s="1"/>
  <c r="C3" i="16"/>
  <c r="F12" i="15"/>
  <c r="S25" i="3"/>
  <c r="S29" i="3"/>
  <c r="C37" i="2"/>
  <c r="J10" i="9"/>
  <c r="F10" i="9"/>
  <c r="D29" i="3"/>
  <c r="C28" i="3"/>
  <c r="C6" i="15"/>
  <c r="G10" i="9"/>
  <c r="G6" i="15"/>
  <c r="D10" i="9"/>
  <c r="D6" i="15"/>
  <c r="D12" i="15" s="1"/>
  <c r="Q6" i="15"/>
  <c r="N10" i="9"/>
  <c r="N6" i="15"/>
  <c r="S10" i="9"/>
  <c r="S6" i="15"/>
  <c r="S12" i="15" s="1"/>
  <c r="M10" i="9"/>
  <c r="M6" i="15"/>
  <c r="T10" i="9"/>
  <c r="T6" i="15"/>
  <c r="O10" i="9"/>
  <c r="O6" i="15"/>
  <c r="E10" i="9"/>
  <c r="E6" i="15"/>
  <c r="E12" i="15" s="1"/>
  <c r="I10" i="9"/>
  <c r="I6" i="15"/>
  <c r="L10" i="9"/>
  <c r="L6" i="15"/>
  <c r="K10" i="9"/>
  <c r="K6" i="15"/>
  <c r="P10" i="9"/>
  <c r="P6" i="15"/>
  <c r="P12" i="15" s="1"/>
  <c r="H10" i="9"/>
  <c r="H6" i="15"/>
  <c r="R6" i="15"/>
  <c r="C21" i="2"/>
  <c r="C19" i="16" s="1"/>
  <c r="C9" i="9" l="1"/>
  <c r="C10" i="9" s="1"/>
  <c r="C11" i="9" s="1"/>
  <c r="C10" i="10"/>
  <c r="C11" i="10" s="1"/>
  <c r="C12" i="10" s="1"/>
  <c r="D12" i="10" s="1"/>
  <c r="E12" i="10" s="1"/>
  <c r="F12" i="10" s="1"/>
  <c r="G12" i="10" s="1"/>
  <c r="H12" i="10" s="1"/>
  <c r="I12" i="10" s="1"/>
  <c r="J12" i="10" s="1"/>
  <c r="K12" i="10" s="1"/>
  <c r="L12" i="10" s="1"/>
  <c r="M12" i="10" s="1"/>
  <c r="N12" i="10" s="1"/>
  <c r="O12" i="10" s="1"/>
  <c r="P12" i="10" s="1"/>
  <c r="C10" i="11"/>
  <c r="C11" i="11" s="1"/>
  <c r="C12" i="11" s="1"/>
  <c r="D12" i="11" s="1"/>
  <c r="E12" i="11" s="1"/>
  <c r="F12" i="11" s="1"/>
  <c r="G12" i="11" s="1"/>
  <c r="H12" i="11" s="1"/>
  <c r="I12" i="11" s="1"/>
  <c r="J12" i="11" s="1"/>
  <c r="K12" i="11" s="1"/>
  <c r="L12" i="11" s="1"/>
  <c r="M12" i="11" s="1"/>
  <c r="N12" i="11" s="1"/>
  <c r="O12" i="11" s="1"/>
  <c r="P12" i="11" s="1"/>
  <c r="Q12" i="11" s="1"/>
  <c r="Q10" i="10"/>
  <c r="Q11" i="10" s="1"/>
  <c r="Q8" i="15"/>
  <c r="Q12" i="15" s="1"/>
  <c r="C31" i="3"/>
  <c r="C22" i="16" s="1"/>
  <c r="C23" i="16" s="1"/>
  <c r="C25" i="16" s="1"/>
  <c r="C26" i="16" s="1"/>
  <c r="R10" i="10"/>
  <c r="R11" i="10" s="1"/>
  <c r="R8" i="15"/>
  <c r="C6" i="16"/>
  <c r="H12" i="15"/>
  <c r="N12" i="15"/>
  <c r="K12" i="15"/>
  <c r="C12" i="15"/>
  <c r="C13" i="15" s="1"/>
  <c r="D13" i="15" s="1"/>
  <c r="E13" i="15" s="1"/>
  <c r="F13" i="15" s="1"/>
  <c r="M12" i="15"/>
  <c r="T12" i="15"/>
  <c r="G12" i="15"/>
  <c r="L12" i="15"/>
  <c r="O12" i="15"/>
  <c r="I12" i="15"/>
  <c r="C25" i="3"/>
  <c r="R10" i="11"/>
  <c r="R11" i="11" s="1"/>
  <c r="R9" i="9"/>
  <c r="R10" i="9" s="1"/>
  <c r="C29" i="3"/>
  <c r="D11" i="9"/>
  <c r="E11" i="9" s="1"/>
  <c r="F11" i="9" s="1"/>
  <c r="G11" i="9" s="1"/>
  <c r="H11" i="9" s="1"/>
  <c r="I11" i="9" s="1"/>
  <c r="J11" i="9" s="1"/>
  <c r="K11" i="9" s="1"/>
  <c r="L11" i="9" s="1"/>
  <c r="M11" i="9" s="1"/>
  <c r="N11" i="9" s="1"/>
  <c r="O11" i="9" s="1"/>
  <c r="P11" i="9" s="1"/>
  <c r="Q11" i="9" s="1"/>
  <c r="Q12" i="10" l="1"/>
  <c r="R12" i="10" s="1"/>
  <c r="C24" i="10"/>
  <c r="C25" i="10" s="1"/>
  <c r="C24" i="11"/>
  <c r="C25" i="11" s="1"/>
  <c r="C28" i="16"/>
  <c r="C13" i="16"/>
  <c r="C27" i="16"/>
  <c r="G13" i="15"/>
  <c r="H13" i="15" s="1"/>
  <c r="I13" i="15" s="1"/>
  <c r="J13" i="15" s="1"/>
  <c r="K13" i="15" s="1"/>
  <c r="L13" i="15" s="1"/>
  <c r="M13" i="15" s="1"/>
  <c r="N13" i="15" s="1"/>
  <c r="O13" i="15" s="1"/>
  <c r="P13" i="15" s="1"/>
  <c r="Q13" i="15" s="1"/>
  <c r="C26" i="11"/>
  <c r="R12" i="15"/>
  <c r="C26" i="15" s="1"/>
  <c r="R12" i="11"/>
  <c r="S12" i="11" s="1"/>
  <c r="T12" i="11" s="1"/>
  <c r="C23" i="9"/>
  <c r="C24" i="9" s="1"/>
  <c r="C25" i="9"/>
  <c r="R11" i="9"/>
  <c r="T11" i="9" s="1"/>
  <c r="C26" i="10"/>
  <c r="C14" i="15"/>
  <c r="C32" i="16" l="1"/>
  <c r="C30" i="16"/>
  <c r="C14" i="16"/>
  <c r="C15" i="16"/>
  <c r="R13" i="15"/>
  <c r="S13" i="15" s="1"/>
  <c r="T13" i="15" s="1"/>
  <c r="C28" i="15"/>
  <c r="C27" i="15"/>
  <c r="D14" i="15"/>
  <c r="E14" i="15" l="1"/>
  <c r="F14" i="15" l="1"/>
  <c r="G14" i="15" l="1"/>
  <c r="H14" i="15" l="1"/>
  <c r="I14" i="15" l="1"/>
  <c r="J14" i="15" l="1"/>
  <c r="K14" i="15" l="1"/>
  <c r="L14" i="15" l="1"/>
  <c r="M14" i="15" l="1"/>
  <c r="N14" i="15" l="1"/>
  <c r="O14" i="15" l="1"/>
  <c r="P14" i="15" l="1"/>
  <c r="Q14" i="15" l="1"/>
  <c r="R14" i="15" l="1"/>
  <c r="S14" i="15" l="1"/>
  <c r="T14" i="15"/>
  <c r="C20" i="15" l="1"/>
</calcChain>
</file>

<file path=xl/sharedStrings.xml><?xml version="1.0" encoding="utf-8"?>
<sst xmlns="http://schemas.openxmlformats.org/spreadsheetml/2006/main" count="800" uniqueCount="267">
  <si>
    <t>Název</t>
  </si>
  <si>
    <t>ANO</t>
  </si>
  <si>
    <t>Rozdílová varianta investičních nákladů</t>
  </si>
  <si>
    <t>Název CZ</t>
  </si>
  <si>
    <t>Celkové investiční náklady</t>
  </si>
  <si>
    <t>pozemky</t>
  </si>
  <si>
    <t>budovy a stavby</t>
  </si>
  <si>
    <t>stroje a zařízení</t>
  </si>
  <si>
    <t>hardware a osobní vybavení (investice)</t>
  </si>
  <si>
    <t>nehmotný investiční majetek</t>
  </si>
  <si>
    <t>osobní výdaje</t>
  </si>
  <si>
    <t>cestovní náhrady</t>
  </si>
  <si>
    <t>hmotný majetek a materiál (pouze neinvestice)</t>
  </si>
  <si>
    <t>nehmotný majetek (pouze neinvestice)</t>
  </si>
  <si>
    <t>odpisy</t>
  </si>
  <si>
    <t>nákup služeb</t>
  </si>
  <si>
    <t>přímá podpora</t>
  </si>
  <si>
    <t>nepřímé náklady (administrativní výdaje)</t>
  </si>
  <si>
    <t>celkové nezpůsobilé výdaje</t>
  </si>
  <si>
    <t>Diskontované investiční náklady</t>
  </si>
  <si>
    <t>Celkem</t>
  </si>
  <si>
    <t>Rozdílová varianta zdrojů financování</t>
  </si>
  <si>
    <t>Celkové zdroje financování</t>
  </si>
  <si>
    <t>Příspěvek unie</t>
  </si>
  <si>
    <t>Soukromé zdroje</t>
  </si>
  <si>
    <t>Finanční prostředky ze státního rozpočtu</t>
  </si>
  <si>
    <t>Finanční prostředky ze státních fondů</t>
  </si>
  <si>
    <t>Finanční prostředky z rozpočtu krajů/kraje</t>
  </si>
  <si>
    <t>Finanční prostředky z rozpočtu obcí/obce</t>
  </si>
  <si>
    <t>Jiné národní veřejné finanční prostředky</t>
  </si>
  <si>
    <t>Ostatní zdroje</t>
  </si>
  <si>
    <t>Diskontované zdroje financování</t>
  </si>
  <si>
    <t>Rozdílová varianta provozních nákladů</t>
  </si>
  <si>
    <t>Celkové provozní náklady</t>
  </si>
  <si>
    <t>cestovní náklady</t>
  </si>
  <si>
    <t>energie, voda</t>
  </si>
  <si>
    <t>opravy a udržování</t>
  </si>
  <si>
    <t>ostatní provozní výdaje</t>
  </si>
  <si>
    <t>výdaje na reinvestice</t>
  </si>
  <si>
    <t>Celkové finanční náklady ostatní</t>
  </si>
  <si>
    <t>Diskontované provozní náklady</t>
  </si>
  <si>
    <t>Diskontované finanční náklady pro návratnost investice</t>
  </si>
  <si>
    <t>Diskontované finanční náklady ostatní</t>
  </si>
  <si>
    <t>Rozdílová varianta provozních výnosů</t>
  </si>
  <si>
    <t>Celkové provozní výnosy</t>
  </si>
  <si>
    <t>Provozní výnosy</t>
  </si>
  <si>
    <t>Zůstatková hodnota</t>
  </si>
  <si>
    <t>Výběr položky číselníku</t>
  </si>
  <si>
    <t>hmotný majetek a metriál (pouze neinvestice)</t>
  </si>
  <si>
    <t>Začátek referenčního období (rok)</t>
  </si>
  <si>
    <t>Ekonomická diskontní sazba</t>
  </si>
  <si>
    <t>Celkové finanční náklady pro návratnost investice</t>
  </si>
  <si>
    <t>Diskontovaná zůstatková hodnota</t>
  </si>
  <si>
    <t>Socio-ekonomické dopady</t>
  </si>
  <si>
    <t>Název Socio-ekonomického dopadu</t>
  </si>
  <si>
    <t>Typ</t>
  </si>
  <si>
    <t>Jedná se o pozitivní dopad</t>
  </si>
  <si>
    <t>Hodnota dopadu</t>
  </si>
  <si>
    <t>Celkem za počet</t>
  </si>
  <si>
    <t>Jednotka dopadu</t>
  </si>
  <si>
    <t>Celkem za míru</t>
  </si>
  <si>
    <t>Jednotka míry dopadu</t>
  </si>
  <si>
    <t>Kód specifického cíle</t>
  </si>
  <si>
    <t>počet nově vytvořených pracovních míst v inovativním provozu v regionu CZ-NUTS II Praha – zákonodárci a řídící pracovníci</t>
  </si>
  <si>
    <t>počet nově vytvořených pracovních míst v inovativním provozu v regionu CZ-NUTS II Praha – specialisté</t>
  </si>
  <si>
    <t>počet nově vytvořených pracovních míst v inovativním provozu v regionu CZ-NUTS II Praha – techničtí a odborní pracovníci</t>
  </si>
  <si>
    <t>počet nově vytvořených pracovních míst v inovativním provozu v regionu CZ-NUTS II Praha – úředníci</t>
  </si>
  <si>
    <t>počet nově vytvořených pracovních míst v inovativním provozu v regionu CZ-NUTS II Praha – pracovníci ve službách a prodeji</t>
  </si>
  <si>
    <t>počet nově vytvořených pracovních míst v inovativním provozu v regionu CZ-NUTS II Praha – kvalifikovaní pracovníci v zemědělství, lesnictví a rybářství</t>
  </si>
  <si>
    <t>počet nově vytvořených pracovních míst v inovativním provozu v regionu CZ-NUTS II Praha – řemeslníci a opraváři</t>
  </si>
  <si>
    <t>počet nově vytvořených pracovních míst v inovativním provozu v regionu CZ-NUTS II Praha – obsluha strojů a zařízení, montéři</t>
  </si>
  <si>
    <t>počet nově vytvořených pracovních míst v inovativním provozu v regionu CZ-NUTS II Praha – pomocní a nekvalifikovaní pracovníci</t>
  </si>
  <si>
    <t>počet nově vytvořených pracovních míst v inovativním provozu v regionu CZ-NUTS II Střední Čechy – zákonodárci a řídící pracovníci</t>
  </si>
  <si>
    <t>počet nově vytvořených pracovních míst v inovativním provozu v regionu CZ-NUTS II Střední Čechy – specialisté</t>
  </si>
  <si>
    <t>počet nově vytvořených pracovních míst v inovativním provozu v regionu CZ-NUTS II Střední Čechy – techničtí a odborní pracovníci</t>
  </si>
  <si>
    <t>počet nově vytvořených pracovních míst v inovativním provozu v regionu CZ-NUTS II Střední Čechy – úředníci</t>
  </si>
  <si>
    <t>počet nově vytvořených pracovních míst v inovativním provozu v regionu CZ-NUTS II Střední Čechy – pracovníci ve službách a prodeji</t>
  </si>
  <si>
    <t>počet nově vytvořených pracovních míst v inovativním provozu v regionu CZ-NUTS II Střední Čechy – kvalifikovaní pracovníci v zemědělství, lesnictví a rybářství</t>
  </si>
  <si>
    <t>počet nově vytvořených pracovních míst v inovativním provozu v regionu CZ-NUTS II Střední Čechy – řemeslníci a opraváři</t>
  </si>
  <si>
    <t>počet nově vytvořených pracovních míst v inovativním provozu v regionu CZ-NUTS II Střední Čechy – obsluha strojů a zařízení, montéři</t>
  </si>
  <si>
    <t>počet nově vytvořených pracovních míst v inovativním provozu v regionu CZ-NUTS II Střední Čechy – pomocní a nekvalifikovaní pracovníci</t>
  </si>
  <si>
    <t>počet nově vytvořených pracovních míst v inovativním provozu v regionu CZ-NUTS II Jihozápad – zákonodárci a řídící pracovníci</t>
  </si>
  <si>
    <t>počet nově vytvořených pracovních míst v inovativním provozu v regionu CZ-NUTS II Jihozápad – specialisté</t>
  </si>
  <si>
    <t>počet nově vytvořených pracovních míst v inovativním provozu v regionu CZ-NUTS II Jihozápad – techničtí a odborní pracovníci</t>
  </si>
  <si>
    <t>počet nově vytvořených pracovních míst v inovativním provozu v regionu CZ-NUTS II Jihozápad – úředníci</t>
  </si>
  <si>
    <t>počet nově vytvořených pracovních míst v inovativním provozu v regionu CZ-NUTS II Jihozápad – pracovníci ve službách a prodeji</t>
  </si>
  <si>
    <t>počet nově vytvořených pracovních míst v inovativním provozu v regionu CZ-NUTS II Jihozápad – kvalifikovaní pracovníci v zemědělství, lesnictví a rybářství</t>
  </si>
  <si>
    <t>počet nově vytvořených pracovních míst v inovativním provozu v regionu CZ-NUTS II Jihozápad – řemeslníci a opraváři</t>
  </si>
  <si>
    <t>počet nově vytvořených pracovních míst v inovativním provozu v regionu CZ-NUTS II Jihozápad – obsluha strojů a zařízení, montéři</t>
  </si>
  <si>
    <t>počet nově vytvořených pracovních míst v inovativním provozu v regionu CZ-NUTS II Jihozápad – pomocní a nekvalifikovaní pracovníci</t>
  </si>
  <si>
    <t>počet nově vytvořených pracovních míst v inovativním provozu v regionu CZ-NUTS II Severozápad – zákonodárci a řídící pracovníci</t>
  </si>
  <si>
    <t>počet nově vytvořených pracovních míst v inovativním provozu v regionu CZ-NUTS II Severozápad – specialisté</t>
  </si>
  <si>
    <t>počet nově vytvořených pracovních míst v inovativním provozu v regionu CZ-NUTS II Severozápad – techničtí a odborní pracovníci</t>
  </si>
  <si>
    <t>počet nově vytvořených pracovních míst v inovativním provozu v regionu CZ-NUTS II Severozápad – úředníci</t>
  </si>
  <si>
    <t>počet nově vytvořených pracovních míst v inovativním provozu v regionu CZ-NUTS II Severozápad – pracovníci ve službách a prodeji</t>
  </si>
  <si>
    <t>počet nově vytvořených pracovních míst v inovativním provozu v regionu CZ-NUTS II Severozápad – kvalifikovaní pracovníci v zemědělství, lesnictví a rybářství</t>
  </si>
  <si>
    <t>počet nově vytvořených pracovních míst v inovativním provozu v regionu CZ-NUTS II Severozápad – řemeslníci a opraváři</t>
  </si>
  <si>
    <t>počet nově vytvořených pracovních míst v inovativním provozu v regionu CZ-NUTS II Severozápad – obsluha strojů a zařízení, montéři</t>
  </si>
  <si>
    <t>počet nově vytvořených pracovních míst v inovativním provozu v regionu CZ-NUTS II Severozápad – pomocní a nekvalifikovaní pracovníci</t>
  </si>
  <si>
    <t>počet nově vytvořených pracovních míst v inovativním provozu v regionu CZ-NUTS II Severovýchod – zákonodárci a řídící pracovníci</t>
  </si>
  <si>
    <t>počet nově vytvořených pracovních míst v inovativním provozu v regionu CZ-NUTS II Severovýchod – specialisté</t>
  </si>
  <si>
    <t>počet nově vytvořených pracovních míst v inovativním provozu v regionu CZ-NUTS II Severovýchod – techničtí a odborní pracovníci</t>
  </si>
  <si>
    <t>počet nově vytvořených pracovních míst v inovativním provozu v regionu CZ-NUTS II Severovýchod – úředníci</t>
  </si>
  <si>
    <t>počet nově vytvořených pracovních míst v inovativním provozu v regionu CZ-NUTS II Severovýchod – pracovníci ve službách a prodeji</t>
  </si>
  <si>
    <t>počet nově vytvořených pracovních míst v inovativním provozu v regionu CZ-NUTS II Severovýchod – kvalifikovaní pracovníci v zemědělství, lesnictví a rybářství</t>
  </si>
  <si>
    <t>počet nově vytvořených pracovních míst v inovativním provozu v regionu CZ-NUTS II Severovýchod – řemeslníci a opraváři</t>
  </si>
  <si>
    <t>počet nově vytvořených pracovních míst v inovativním provozu v regionu CZ-NUTS II Severovýchod – obsluha strojů a zařízení, montéři</t>
  </si>
  <si>
    <t>počet nově vytvořených pracovních míst v inovativním provozu v regionu CZ-NUTS II Severovýchod – pomocní a nekvalifikovaní pracovníci</t>
  </si>
  <si>
    <t>počet nově vytvořených pracovních míst v inovativním provozu v regionu CZ-NUTS II Jihovýchod – zákonodárci a řídící pracovníci</t>
  </si>
  <si>
    <t>počet nově vytvořených pracovních míst v inovativním provozu v regionu CZ-NUTS II Jihovýchod – specialisté</t>
  </si>
  <si>
    <t>počet nově vytvořených pracovních míst v inovativním provozu v regionu CZ-NUTS II Jihovýchod – techničtí a odborní pracovníci</t>
  </si>
  <si>
    <t>počet nově vytvořených pracovních míst v inovativním provozu v regionu CZ-NUTS II Jihovýchod – úředníci</t>
  </si>
  <si>
    <t>počet nově vytvořených pracovních míst v inovativním provozu v regionu CZ-NUTS II Jihovýchod – pracovníci ve službách a prodeji</t>
  </si>
  <si>
    <t>počet nově vytvořených pracovních míst v inovativním provozu v regionu CZ-NUTS II Jihovýchod – kvalifikovaní pracovníci v zemědělství, lesnictví a rybářství</t>
  </si>
  <si>
    <t>počet nově vytvořených pracovních míst v inovativním provozu v regionu CZ-NUTS II Jihovýchod – řemeslníci a opraváři</t>
  </si>
  <si>
    <t>počet nově vytvořených pracovních míst v inovativním provozu v regionu CZ-NUTS II Jihovýchod – obsluha strojů a zařízení, montéři</t>
  </si>
  <si>
    <t>počet nově vytvořených pracovních míst v inovativním provozu v regionu CZ-NUTS II Jihovýchod – pomocní a nekvalifikovaní pracovníci</t>
  </si>
  <si>
    <t>počet nově vytvořených pracovních míst v inovativním provozu v regionu CZ-NUTS II Střední Morava – zákonodárci a řídící pracovníci</t>
  </si>
  <si>
    <t>počet nově vytvořených pracovních míst v inovativním provozu v regionu CZ-NUTS II Střední Morava – specialisté</t>
  </si>
  <si>
    <t>počet nově vytvořených pracovních míst v inovativním provozu v regionu CZ-NUTS II Střední Morava – techničtí a odborní pracovníci</t>
  </si>
  <si>
    <t>počet nově vytvořených pracovních míst v inovativním provozu v regionu CZ-NUTS II Střední Morava – úředníci</t>
  </si>
  <si>
    <t>počet nově vytvořených pracovních míst v inovativním provozu v regionu CZ-NUTS II Střední Morava – pracovníci ve službách a prodeji</t>
  </si>
  <si>
    <t>počet nově vytvořených pracovních míst v inovativním provozu v regionu CZ-NUTS II Střední Morava – kvalifikovaní pracovníci v zemědělství, lesnictví a rybářství</t>
  </si>
  <si>
    <t>počet nově vytvořených pracovních míst v inovativním provozu v regionu CZ-NUTS II Střední Morava – řemeslníci a opraváři</t>
  </si>
  <si>
    <t>počet nově vytvořených pracovních míst v inovativním provozu v regionu CZ-NUTS II Střední Morava – obsluha strojů a zařízení, montéři</t>
  </si>
  <si>
    <t>počet nově vytvořených pracovních míst v inovativním provozu v regionu CZ-NUTS II Střední Morava – pomocní a nekvalifikovaní pracovníci</t>
  </si>
  <si>
    <t>počet nově vytvořených pracovních míst v inovativním provozu v regionu CZ-NUTS II Moravskoslezsko – zákonodárci a řídící pracovníci</t>
  </si>
  <si>
    <t>počet nově vytvořených pracovních míst v inovativním provozu v regionu CZ-NUTS II Moravskoslezsko – specialisté</t>
  </si>
  <si>
    <t>počet nově vytvořených pracovních míst v inovativním provozu v regionu CZ-NUTS II Moravskoslezsko – techničtí a odborní pracovníci</t>
  </si>
  <si>
    <t>počet nově vytvořených pracovních míst v inovativním provozu v regionu CZ-NUTS II Moravskoslezsko – úředníci</t>
  </si>
  <si>
    <t>počet nově vytvořených pracovních míst v inovativním provozu v regionu CZ-NUTS II Moravskoslezsko – pracovníci ve službách a prodeji</t>
  </si>
  <si>
    <t>počet nově vytvořených pracovních míst v inovativním provozu v regionu CZ-NUTS II Moravskoslezsko – kvalifikovaní pracovníci v zemědělství, lesnictví a rybářství</t>
  </si>
  <si>
    <t>počet nově vytvořených pracovních míst v inovativním provozu v regionu CZ-NUTS II Moravskoslezsko – řemeslníci a opraváři</t>
  </si>
  <si>
    <t>počet nově vytvořených pracovních míst v inovativním provozu v regionu CZ-NUTS II Moravskoslezsko – obsluha strojů a zařízení, montéři</t>
  </si>
  <si>
    <t>počet nově vytvořených pracovních míst v inovativním provozu v regionu CZ-NUTS II Moravskoslezsko – pomocní a nekvalifikovaní pracovníci</t>
  </si>
  <si>
    <t xml:space="preserve">zvýšení kvalifikace pracovníků - IT </t>
  </si>
  <si>
    <t xml:space="preserve">zvýšení kvalifikace pracovníků - právo a ekon. </t>
  </si>
  <si>
    <t xml:space="preserve">zvýšení kvalifikace pracovníků - sociální služby </t>
  </si>
  <si>
    <t xml:space="preserve">zvýšení kvalifikace pracovníků - jazyky </t>
  </si>
  <si>
    <t xml:space="preserve">zvýšení kvalifikace pracovníků - specifické dovednosti </t>
  </si>
  <si>
    <t xml:space="preserve">zvýšení kvalifikace pracovníků - ostatní </t>
  </si>
  <si>
    <t xml:space="preserve">zvyšování kvalifikace v rámci CŽV </t>
  </si>
  <si>
    <t xml:space="preserve">zlepšení infrastruktury pro vzdělávání - předškolní vzdělávání  </t>
  </si>
  <si>
    <t xml:space="preserve">zlepšení infrastruktury pro vzdělávání - I. stupeň </t>
  </si>
  <si>
    <t xml:space="preserve">zlepšení infrastruktury pro vzdělávání - II. stupeň </t>
  </si>
  <si>
    <t xml:space="preserve">zlepšení infrastruktury pro vzdělávání - střední školy </t>
  </si>
  <si>
    <t xml:space="preserve">zlepšení infrastruktury pro vzdělávání - vysoké školy  </t>
  </si>
  <si>
    <t xml:space="preserve">zlepšení organizace a metodiky výuky - předškolní vzdělávání   </t>
  </si>
  <si>
    <t xml:space="preserve">zlepšení organizace a metodiky výuky - I. stupeň  </t>
  </si>
  <si>
    <t xml:space="preserve">zlepšení organizace a metodiky výuky - II. stupeň </t>
  </si>
  <si>
    <t xml:space="preserve">zlepšení organizace a metodiky výuky - střední školy </t>
  </si>
  <si>
    <t>zlepšení organizace a metodiky výuky - vysoké školy</t>
  </si>
  <si>
    <t>začlenění studentů se specifickými potřebami do běžné výuky – typ postižení A1  - Lehce zrakově postižení / Uživatel zraku</t>
  </si>
  <si>
    <t>začlenění studentů se specifickými potřebami do běžné výuky – typ postižení A2  - Těžce zrakově postižený / Uživatel hmatu / hlasu</t>
  </si>
  <si>
    <t>začlenění studentů se specifickými potřebami do běžné výuky – typ postižení B1 – Nedoslýchavý / Uživatel verbálního jazyka</t>
  </si>
  <si>
    <t>začlenění studentů se specifickými potřebami do běžné výuky – typ postižení B2 – Neslyšící / Uživatel znakového jazyka</t>
  </si>
  <si>
    <t>začlenění studentů se specifickými potřebami do běžné výuky – typ postižení C1 – Pohybově postižený – s postižením dolních končetin</t>
  </si>
  <si>
    <t>začlenění studentů se specifickými potřebami do běžné výuky – typ postižení C2 – Pohybově postižený -  s postižením horních končetin</t>
  </si>
  <si>
    <t>začlenění studentů se specifickými potřebami do běžné výuky – typ postižení D – Osoba se specifickou poruchou učení</t>
  </si>
  <si>
    <t>začlenění studentů se specifickými potřebami do běžné výuky – typ postižení E – Student s psychickou poruchou nebo chronickým somatickým onemocněním</t>
  </si>
  <si>
    <t>recenzovaný odborný článek v impaktovaném časopise v databázi Web of Science (Jimp)</t>
  </si>
  <si>
    <t>recenzovaný odborný článek v databázi ERIH (Jneimp)</t>
  </si>
  <si>
    <t>recenzovaný odborný článek v databázi Scopus (JSC)</t>
  </si>
  <si>
    <t>recenzovaný odborný článek v časopise uvedeném v seznamu recenzovaných periodik (Jrec)</t>
  </si>
  <si>
    <t xml:space="preserve">odborná kniha (B), národní jazyk  </t>
  </si>
  <si>
    <t xml:space="preserve">odborná kniha (B), světový jazyk </t>
  </si>
  <si>
    <t>článek ve sborníku (D)</t>
  </si>
  <si>
    <t>evropský patent (EPO), patent USA (USPTO) a Japonska (P)</t>
  </si>
  <si>
    <t>český nebo národní patent, udělený (P)</t>
  </si>
  <si>
    <t>poloprovoz (Zpolop)</t>
  </si>
  <si>
    <t>ověřená technologie (Ztech)</t>
  </si>
  <si>
    <t>odrůda (Zodru)</t>
  </si>
  <si>
    <t>plemeno (Zplem)</t>
  </si>
  <si>
    <t xml:space="preserve">objem smluvního výzkumu </t>
  </si>
  <si>
    <t>počet</t>
  </si>
  <si>
    <t>míra</t>
  </si>
  <si>
    <t>1. rok</t>
  </si>
  <si>
    <t>2. rok</t>
  </si>
  <si>
    <t>3. rok</t>
  </si>
  <si>
    <t>4. rok</t>
  </si>
  <si>
    <t>5. rok</t>
  </si>
  <si>
    <t>6. rok</t>
  </si>
  <si>
    <t>7. rok</t>
  </si>
  <si>
    <t>8. rok</t>
  </si>
  <si>
    <t>9. rok</t>
  </si>
  <si>
    <t>10. rok</t>
  </si>
  <si>
    <t>11. rok</t>
  </si>
  <si>
    <t>12. rok</t>
  </si>
  <si>
    <t>13. rok</t>
  </si>
  <si>
    <t>14. rok</t>
  </si>
  <si>
    <t>15. rok</t>
  </si>
  <si>
    <t>16. rok</t>
  </si>
  <si>
    <t>17. rok</t>
  </si>
  <si>
    <t>18. rok</t>
  </si>
  <si>
    <t>FTE</t>
  </si>
  <si>
    <t>Osoby</t>
  </si>
  <si>
    <t>Počet dětí</t>
  </si>
  <si>
    <t>Počet žáků</t>
  </si>
  <si>
    <t>Počet studentů</t>
  </si>
  <si>
    <t>Počet hodin</t>
  </si>
  <si>
    <t>Míra změny (%)</t>
  </si>
  <si>
    <t>Článek</t>
  </si>
  <si>
    <t>Monografie</t>
  </si>
  <si>
    <t>Patenty</t>
  </si>
  <si>
    <t>Poloprovoz</t>
  </si>
  <si>
    <t>Ověřená technologie</t>
  </si>
  <si>
    <t>Odrůda</t>
  </si>
  <si>
    <t>Plemeno</t>
  </si>
  <si>
    <t>Kč</t>
  </si>
  <si>
    <t>n.a.</t>
  </si>
  <si>
    <t>Návratnost investice</t>
  </si>
  <si>
    <t>Kumulovaná návratnost investice</t>
  </si>
  <si>
    <t>Udržitelnost</t>
  </si>
  <si>
    <t>Čistá současná hodnota</t>
  </si>
  <si>
    <t>Index rentability</t>
  </si>
  <si>
    <t>Vnitřní výnosové procento</t>
  </si>
  <si>
    <t>Hodnota</t>
  </si>
  <si>
    <t>Návratnost kapitálu</t>
  </si>
  <si>
    <t>Kumulovaná návratnost kapitálu</t>
  </si>
  <si>
    <t>ANO/NE</t>
  </si>
  <si>
    <t>Vstupy pro výpočet návratnosti investic</t>
  </si>
  <si>
    <t>Vstupy pro výpočet návratnosti kapitálu</t>
  </si>
  <si>
    <t>Vstupy pro výpočet udržitelnosti</t>
  </si>
  <si>
    <t>Celková hodnota dopadů</t>
  </si>
  <si>
    <t>Ekonomická návratnost investice</t>
  </si>
  <si>
    <t>Kumulovaná ekonomická návratnost investice</t>
  </si>
  <si>
    <t xml:space="preserve">Verze: </t>
  </si>
  <si>
    <t>Celkové provozní výnosy a ZH</t>
  </si>
  <si>
    <t xml:space="preserve">Celkové investiční náklady </t>
  </si>
  <si>
    <t xml:space="preserve">pomocný řádek </t>
  </si>
  <si>
    <t xml:space="preserve">Hodnota dopadů </t>
  </si>
  <si>
    <t>Financování provozní ztráty</t>
  </si>
  <si>
    <t>Diskontní sazba</t>
  </si>
  <si>
    <t>Celkové investiční výdaje</t>
  </si>
  <si>
    <t>Celkové způsobilé výdaje</t>
  </si>
  <si>
    <t>Jiné pěněžní příjmy</t>
  </si>
  <si>
    <t>Referenční období</t>
  </si>
  <si>
    <t>Flat rate</t>
  </si>
  <si>
    <t>Způsobilé výdaje připadající na finanční mezeru / očištěné o flat rate</t>
  </si>
  <si>
    <t>Částka EU</t>
  </si>
  <si>
    <t>Národní spolufinancování</t>
  </si>
  <si>
    <t>Částka vlastní / soukromé flat rate</t>
  </si>
  <si>
    <t>Diskontované příjmy</t>
  </si>
  <si>
    <t>Diskontované čisté příjmy</t>
  </si>
  <si>
    <t>Koeficient finanční mezery</t>
  </si>
  <si>
    <t>Modifikovaný základ pro výpočet dotace</t>
  </si>
  <si>
    <t>Výše způsobilých výdajů připadajících na příjmy</t>
  </si>
  <si>
    <t>Procento národního spolufinancování</t>
  </si>
  <si>
    <t>Procento příspěvku UNIE</t>
  </si>
  <si>
    <t>Procento soukromé</t>
  </si>
  <si>
    <t>Procento vlastní / soukromé národní</t>
  </si>
  <si>
    <t>Částka vlastní / soukromé národní</t>
  </si>
  <si>
    <t>Základ pro výpočet dotace nediskontovaný</t>
  </si>
  <si>
    <t>Způsobilé výdaje očištěné o JPP (jiné peněžní příjmy)</t>
  </si>
  <si>
    <t>Jiné peněžní příjmy</t>
  </si>
  <si>
    <t>Národní zdroje financování</t>
  </si>
  <si>
    <t>Kumulovaná udržitelnost</t>
  </si>
  <si>
    <t>celkem</t>
  </si>
  <si>
    <t>Paušální sazba - operace v sektoru výzkumu, vývoje a inovací</t>
  </si>
  <si>
    <t>Celkové provozní výnosy a ZH (včetně financování provozní ztráty)</t>
  </si>
  <si>
    <t xml:space="preserve">Celkové způsobilé výdaje </t>
  </si>
  <si>
    <t xml:space="preserve">Diskontované provozní výnosy (vč. ZH, bez fin.zt.) </t>
  </si>
  <si>
    <t xml:space="preserve">Diskontované provozní výnosy (bez ZH, bez fin.zt.) </t>
  </si>
  <si>
    <t>Maximální diskontované způsobilé výdaje</t>
  </si>
  <si>
    <t xml:space="preserve">v souladu s ISKP, ale chybně (nejsou zde zohledněny příjmy, jen ZH a výdaje) </t>
  </si>
  <si>
    <t xml:space="preserve">Referenční období (max. 18 let, dop. 15 let) </t>
  </si>
  <si>
    <t xml:space="preserve">Název projektu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</si>
</sst>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č_-;\-* #,##0.00\ _K_č_-;_-* &quot;-&quot;??\ _K_č_-;_-@_-"/>
    <numFmt numFmtId="164" formatCode="0.0%"/>
    <numFmt numFmtId="165" formatCode="0.0000000000"/>
  </numFmts>
  <fonts count="10" x14ac:knownFonts="1">
    <font>
      <sz val="11"/>
      <color theme="1"/>
      <name val="Calibri"/>
      <family val="2"/>
      <charset val="238"/>
      <scheme val="minor"/>
    </font>
    <font>
      <b/>
      <sz val="11"/>
      <color theme="1"/>
      <name val="Calibri"/>
      <family val="2"/>
      <charset val="238"/>
      <scheme val="minor"/>
    </font>
    <font>
      <b/>
      <sz val="9"/>
      <color theme="1"/>
      <name val="Calibri"/>
      <family val="2"/>
      <charset val="238"/>
      <scheme val="minor"/>
    </font>
    <font>
      <sz val="9"/>
      <color theme="1"/>
      <name val="Calibri"/>
      <family val="2"/>
      <charset val="238"/>
      <scheme val="minor"/>
    </font>
    <font>
      <sz val="11"/>
      <color indexed="8"/>
      <name val="Calibri"/>
      <family val="2"/>
      <charset val="238"/>
    </font>
    <font>
      <sz val="11"/>
      <color theme="1"/>
      <name val="Calibri"/>
      <family val="2"/>
      <charset val="238"/>
      <scheme val="minor"/>
    </font>
    <font>
      <sz val="9"/>
      <name val="Calibri"/>
      <family val="2"/>
      <charset val="238"/>
      <scheme val="minor"/>
    </font>
    <font>
      <sz val="9"/>
      <color rgb="FFFF0000"/>
      <name val="Calibri"/>
      <family val="2"/>
      <charset val="238"/>
      <scheme val="minor"/>
    </font>
    <font>
      <sz val="9"/>
      <color theme="7"/>
      <name val="Calibri"/>
      <family val="2"/>
      <charset val="238"/>
      <scheme val="minor"/>
    </font>
    <font>
      <sz val="11"/>
      <color rgb="FFFF0000"/>
      <name val="Calibri"/>
      <family val="2"/>
      <charset val="238"/>
      <scheme val="minor"/>
    </font>
  </fonts>
  <fills count="5">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xf numFmtId="0" fontId="4" fillId="0" borderId="0"/>
    <xf numFmtId="9" fontId="5" fillId="0" borderId="0" applyFont="0" applyFill="0" applyBorder="0" applyAlignment="0" applyProtection="0"/>
    <xf numFmtId="43" fontId="5" fillId="0" borderId="0" applyFont="0" applyFill="0" applyBorder="0" applyAlignment="0" applyProtection="0"/>
  </cellStyleXfs>
  <cellXfs count="69">
    <xf numFmtId="0" fontId="0" fillId="0" borderId="0" xfId="0"/>
    <xf numFmtId="0" fontId="1" fillId="0" borderId="0" xfId="0" applyFont="1"/>
    <xf numFmtId="0" fontId="0" fillId="2" borderId="2" xfId="0" applyFill="1" applyBorder="1"/>
    <xf numFmtId="0" fontId="2" fillId="0" borderId="0" xfId="0" applyFont="1"/>
    <xf numFmtId="0" fontId="3" fillId="0" borderId="0" xfId="0" applyFont="1"/>
    <xf numFmtId="0" fontId="3" fillId="0" borderId="3" xfId="0" applyFont="1" applyBorder="1"/>
    <xf numFmtId="4" fontId="3" fillId="0" borderId="3" xfId="0" applyNumberFormat="1" applyFont="1" applyBorder="1"/>
    <xf numFmtId="4" fontId="3" fillId="0" borderId="2" xfId="0" applyNumberFormat="1" applyFont="1" applyBorder="1"/>
    <xf numFmtId="0" fontId="3" fillId="0" borderId="2" xfId="0" applyFont="1" applyBorder="1"/>
    <xf numFmtId="4" fontId="3" fillId="2" borderId="2" xfId="0" applyNumberFormat="1" applyFont="1" applyFill="1" applyBorder="1"/>
    <xf numFmtId="4" fontId="3" fillId="0" borderId="0" xfId="0" applyNumberFormat="1" applyFont="1"/>
    <xf numFmtId="0" fontId="3" fillId="3" borderId="5" xfId="0" applyFont="1" applyFill="1" applyBorder="1"/>
    <xf numFmtId="0" fontId="3" fillId="3" borderId="4" xfId="0" applyFont="1" applyFill="1" applyBorder="1"/>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6" xfId="0" applyFont="1" applyFill="1" applyBorder="1"/>
    <xf numFmtId="0" fontId="3" fillId="3" borderId="3" xfId="0" applyFont="1" applyFill="1" applyBorder="1"/>
    <xf numFmtId="0" fontId="2" fillId="0" borderId="0" xfId="0" applyFont="1" applyAlignment="1"/>
    <xf numFmtId="0" fontId="3" fillId="0" borderId="2" xfId="0" applyFont="1" applyFill="1" applyBorder="1"/>
    <xf numFmtId="0" fontId="2" fillId="3" borderId="3" xfId="0" applyFont="1" applyFill="1" applyBorder="1"/>
    <xf numFmtId="0" fontId="3" fillId="3" borderId="1" xfId="0" applyFont="1" applyFill="1" applyBorder="1"/>
    <xf numFmtId="0" fontId="3" fillId="3" borderId="2" xfId="0" applyFont="1" applyFill="1" applyBorder="1"/>
    <xf numFmtId="0" fontId="2" fillId="3" borderId="2" xfId="0" applyFont="1" applyFill="1" applyBorder="1"/>
    <xf numFmtId="4" fontId="2" fillId="0" borderId="3" xfId="0" applyNumberFormat="1" applyFont="1" applyBorder="1"/>
    <xf numFmtId="0" fontId="3" fillId="0" borderId="2" xfId="0" applyFont="1" applyBorder="1" applyAlignment="1">
      <alignment horizontal="center" vertical="center"/>
    </xf>
    <xf numFmtId="0" fontId="3" fillId="3" borderId="6" xfId="0" applyFont="1" applyFill="1" applyBorder="1" applyAlignment="1">
      <alignment wrapText="1"/>
    </xf>
    <xf numFmtId="4" fontId="3" fillId="0" borderId="3" xfId="0" applyNumberFormat="1" applyFont="1" applyBorder="1" applyAlignment="1">
      <alignment horizontal="right" vertical="center"/>
    </xf>
    <xf numFmtId="4" fontId="3" fillId="0" borderId="2" xfId="0" applyNumberFormat="1" applyFont="1" applyBorder="1" applyAlignment="1">
      <alignment horizontal="right" vertical="center"/>
    </xf>
    <xf numFmtId="4" fontId="3" fillId="0" borderId="2" xfId="0" applyNumberFormat="1" applyFont="1" applyFill="1" applyBorder="1" applyAlignment="1">
      <alignment horizontal="right" vertical="center"/>
    </xf>
    <xf numFmtId="0" fontId="3" fillId="3" borderId="2" xfId="0" applyFont="1" applyFill="1" applyBorder="1" applyAlignment="1">
      <alignment horizontal="center" vertical="center"/>
    </xf>
    <xf numFmtId="0" fontId="3" fillId="3" borderId="1" xfId="0" applyFont="1" applyFill="1" applyBorder="1" applyAlignment="1">
      <alignment horizontal="center" vertical="center"/>
    </xf>
    <xf numFmtId="4" fontId="3" fillId="0" borderId="3" xfId="0" applyNumberFormat="1" applyFont="1" applyBorder="1" applyAlignment="1">
      <alignment vertical="center"/>
    </xf>
    <xf numFmtId="4" fontId="3" fillId="0" borderId="3" xfId="0" applyNumberFormat="1" applyFont="1" applyBorder="1" applyAlignment="1">
      <alignment horizontal="center" vertical="center"/>
    </xf>
    <xf numFmtId="4" fontId="3" fillId="0" borderId="2" xfId="0" applyNumberFormat="1" applyFont="1" applyFill="1" applyBorder="1"/>
    <xf numFmtId="4" fontId="3" fillId="0" borderId="2" xfId="0" applyNumberFormat="1" applyFont="1" applyBorder="1" applyAlignment="1">
      <alignment vertical="center"/>
    </xf>
    <xf numFmtId="4" fontId="3" fillId="0" borderId="2" xfId="0" applyNumberFormat="1" applyFont="1" applyBorder="1" applyAlignment="1">
      <alignment horizontal="center" vertical="center"/>
    </xf>
    <xf numFmtId="0" fontId="3" fillId="3" borderId="2" xfId="0" applyFont="1" applyFill="1" applyBorder="1" applyAlignment="1">
      <alignment horizontal="center" vertical="center"/>
    </xf>
    <xf numFmtId="0" fontId="3" fillId="3" borderId="1" xfId="0" applyFont="1" applyFill="1" applyBorder="1" applyAlignment="1">
      <alignment horizontal="center" vertical="center"/>
    </xf>
    <xf numFmtId="0" fontId="0" fillId="2" borderId="2" xfId="0" applyFill="1" applyBorder="1" applyAlignment="1">
      <alignment horizontal="left" vertical="center"/>
    </xf>
    <xf numFmtId="0" fontId="0" fillId="0" borderId="0" xfId="0" applyAlignment="1">
      <alignment horizontal="left"/>
    </xf>
    <xf numFmtId="0" fontId="0" fillId="2" borderId="2" xfId="0" applyFill="1" applyBorder="1" applyAlignment="1">
      <alignment horizontal="left"/>
    </xf>
    <xf numFmtId="10" fontId="0" fillId="0" borderId="0" xfId="2" applyNumberFormat="1" applyFont="1" applyAlignment="1">
      <alignment horizontal="left"/>
    </xf>
    <xf numFmtId="4" fontId="6" fillId="0" borderId="2" xfId="0" applyNumberFormat="1" applyFont="1" applyBorder="1"/>
    <xf numFmtId="2" fontId="3" fillId="0" borderId="2" xfId="0" applyNumberFormat="1" applyFont="1" applyBorder="1"/>
    <xf numFmtId="9" fontId="3" fillId="0" borderId="2" xfId="0" applyNumberFormat="1" applyFont="1" applyBorder="1"/>
    <xf numFmtId="0" fontId="7" fillId="0" borderId="0" xfId="0" applyFont="1"/>
    <xf numFmtId="10" fontId="0" fillId="4" borderId="2" xfId="2" applyNumberFormat="1" applyFont="1" applyFill="1" applyBorder="1" applyAlignment="1">
      <alignment horizontal="left" vertical="center"/>
    </xf>
    <xf numFmtId="0" fontId="0" fillId="4" borderId="2" xfId="3" applyNumberFormat="1" applyFont="1" applyFill="1" applyBorder="1" applyAlignment="1">
      <alignment horizontal="left" vertical="center"/>
    </xf>
    <xf numFmtId="0" fontId="8" fillId="0" borderId="0" xfId="0" applyFont="1"/>
    <xf numFmtId="2" fontId="3" fillId="0" borderId="0" xfId="0" applyNumberFormat="1" applyFont="1" applyBorder="1"/>
    <xf numFmtId="0" fontId="3" fillId="0" borderId="0" xfId="0" applyFont="1" applyBorder="1"/>
    <xf numFmtId="0" fontId="7" fillId="0" borderId="0" xfId="0" applyFont="1" applyBorder="1"/>
    <xf numFmtId="4" fontId="3" fillId="0" borderId="0" xfId="0" applyNumberFormat="1" applyFont="1" applyBorder="1"/>
    <xf numFmtId="0" fontId="0" fillId="0" borderId="2" xfId="0" applyBorder="1"/>
    <xf numFmtId="10" fontId="0" fillId="0" borderId="2" xfId="0" applyNumberFormat="1" applyBorder="1"/>
    <xf numFmtId="4" fontId="0" fillId="0" borderId="2" xfId="0" applyNumberFormat="1" applyBorder="1"/>
    <xf numFmtId="0" fontId="0" fillId="0" borderId="2" xfId="0" applyFill="1" applyBorder="1"/>
    <xf numFmtId="4" fontId="0" fillId="0" borderId="2" xfId="0" applyNumberFormat="1" applyFill="1" applyBorder="1"/>
    <xf numFmtId="2" fontId="0" fillId="0" borderId="2" xfId="0" applyNumberFormat="1" applyBorder="1"/>
    <xf numFmtId="9" fontId="3" fillId="0" borderId="2" xfId="0" applyNumberFormat="1" applyFont="1" applyFill="1" applyBorder="1"/>
    <xf numFmtId="164" fontId="3" fillId="0" borderId="2" xfId="0" applyNumberFormat="1" applyFont="1" applyFill="1" applyBorder="1"/>
    <xf numFmtId="4" fontId="0" fillId="2" borderId="2" xfId="0" applyNumberFormat="1" applyFill="1" applyBorder="1" applyAlignment="1">
      <alignment horizontal="left"/>
    </xf>
    <xf numFmtId="9" fontId="0" fillId="0" borderId="2" xfId="2" applyFont="1" applyFill="1" applyBorder="1"/>
    <xf numFmtId="9" fontId="0" fillId="2" borderId="2" xfId="2" applyFont="1" applyFill="1" applyBorder="1"/>
    <xf numFmtId="0" fontId="9" fillId="0" borderId="2" xfId="0" applyFont="1" applyFill="1" applyBorder="1"/>
    <xf numFmtId="4" fontId="9" fillId="0" borderId="2" xfId="0" applyNumberFormat="1" applyFont="1" applyFill="1" applyBorder="1"/>
    <xf numFmtId="165" fontId="0" fillId="0" borderId="2" xfId="0" applyNumberFormat="1" applyFill="1" applyBorder="1"/>
    <xf numFmtId="0" fontId="3" fillId="3" borderId="2" xfId="0" applyFont="1" applyFill="1" applyBorder="1" applyAlignment="1">
      <alignment horizontal="center" vertical="center"/>
    </xf>
    <xf numFmtId="0" fontId="3" fillId="3" borderId="1" xfId="0" applyFont="1" applyFill="1" applyBorder="1" applyAlignment="1">
      <alignment horizontal="center" vertical="center"/>
    </xf>
  </cellXfs>
  <cellStyles count="4">
    <cellStyle name="Čárka" xfId="3" builtinId="3"/>
    <cellStyle name="Excel Built-in Normal 1" xfId="1"/>
    <cellStyle name="Normální" xfId="0" builtinId="0"/>
    <cellStyle name="Procenta" xfId="2"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57150</xdr:colOff>
      <xdr:row>18</xdr:row>
      <xdr:rowOff>38100</xdr:rowOff>
    </xdr:from>
    <xdr:to>
      <xdr:col>2</xdr:col>
      <xdr:colOff>3533774</xdr:colOff>
      <xdr:row>29</xdr:row>
      <xdr:rowOff>152400</xdr:rowOff>
    </xdr:to>
    <xdr:sp macro="" textlink="">
      <xdr:nvSpPr>
        <xdr:cNvPr id="2" name="TextovéPole 1"/>
        <xdr:cNvSpPr txBox="1"/>
      </xdr:nvSpPr>
      <xdr:spPr>
        <a:xfrm>
          <a:off x="542925" y="3276600"/>
          <a:ext cx="5572124" cy="2209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a:t>Poznámky:</a:t>
          </a:r>
          <a:r>
            <a:rPr lang="cs-CZ" sz="1100" baseline="0"/>
            <a:t> </a:t>
          </a:r>
        </a:p>
        <a:p>
          <a:r>
            <a:rPr lang="cs-CZ" sz="1100" baseline="0"/>
            <a:t>- výpočty ukazatelů jsou v maximální možní míře prováděny v souladu s modulem CBA v ISKP 2014+ ve stavu k 1.  2. 2016 (kontrolní sešit .xls bude průběžně upravována v souladu s vývojem modulu CBA). </a:t>
          </a:r>
        </a:p>
        <a:p>
          <a:r>
            <a:rPr lang="cs-CZ" sz="1100" baseline="0"/>
            <a:t>- všechny uvedené hodnoty by měly být odpovídajícím způsobem argumentovány ve studii proveditelnosti. </a:t>
          </a:r>
        </a:p>
        <a:p>
          <a:endParaRPr lang="cs-CZ" sz="1100" baseline="0"/>
        </a:p>
        <a:p>
          <a:r>
            <a:rPr lang="cs-CZ" sz="1100" baseline="0"/>
            <a:t>Provedené změny: </a:t>
          </a:r>
        </a:p>
        <a:p>
          <a:r>
            <a:rPr lang="cs-CZ" sz="1100" baseline="0"/>
            <a:t>4. 1. 2016 - zohlednění nového řádku v modulu ISKP (list Provozní náklady a výnosy, řádek Financování provozní ztráty) včetně zohlednění v navazujících výpočtech. </a:t>
          </a:r>
        </a:p>
        <a:p>
          <a:r>
            <a:rPr lang="cs-CZ" sz="1100" baseline="0"/>
            <a:t>1. 2. 2016 - doplněny poznámky k vybraným záložkám.  </a:t>
          </a:r>
        </a:p>
        <a:p>
          <a:endParaRPr lang="cs-CZ" sz="1100" baseline="0"/>
        </a:p>
        <a:p>
          <a:endParaRPr lang="cs-CZ" sz="11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243416</xdr:colOff>
      <xdr:row>38</xdr:row>
      <xdr:rowOff>0</xdr:rowOff>
    </xdr:from>
    <xdr:to>
      <xdr:col>21</xdr:col>
      <xdr:colOff>243416</xdr:colOff>
      <xdr:row>52</xdr:row>
      <xdr:rowOff>135467</xdr:rowOff>
    </xdr:to>
    <xdr:sp macro="" textlink="">
      <xdr:nvSpPr>
        <xdr:cNvPr id="3" name="TextovéPole 2"/>
        <xdr:cNvSpPr txBox="1"/>
      </xdr:nvSpPr>
      <xdr:spPr>
        <a:xfrm>
          <a:off x="243416" y="6985000"/>
          <a:ext cx="18838333" cy="2209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aseline="0"/>
            <a:t>Poznámky: </a:t>
          </a:r>
        </a:p>
        <a:p>
          <a:endParaRPr lang="cs-CZ" sz="1100" baseline="0"/>
        </a:p>
        <a:p>
          <a:r>
            <a:rPr lang="cs-CZ" sz="1100" baseline="0"/>
            <a:t>Tabulka investičních nákladů na záložce Investice a zdroje musí odpovídat tabulce rozpočtu (do tabulky jsou tedy zadávány jak investiční, tak i neinvestiční položky rozpočtu projektu). Zdroje financování uvedené na záložce Investice a zdroje musí právě pokrývat rozpočet projektu.</a:t>
          </a:r>
        </a:p>
        <a:p>
          <a:endParaRPr lang="cs-CZ" sz="1100" baseline="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32</xdr:row>
      <xdr:rowOff>0</xdr:rowOff>
    </xdr:from>
    <xdr:to>
      <xdr:col>20</xdr:col>
      <xdr:colOff>274108</xdr:colOff>
      <xdr:row>46</xdr:row>
      <xdr:rowOff>76200</xdr:rowOff>
    </xdr:to>
    <xdr:sp macro="" textlink="">
      <xdr:nvSpPr>
        <xdr:cNvPr id="2" name="TextovéPole 1"/>
        <xdr:cNvSpPr txBox="1"/>
      </xdr:nvSpPr>
      <xdr:spPr>
        <a:xfrm>
          <a:off x="238125" y="4876800"/>
          <a:ext cx="18838333" cy="2209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aseline="0"/>
            <a:t>Poznámky: </a:t>
          </a:r>
        </a:p>
        <a:p>
          <a:endParaRPr lang="cs-CZ" sz="1100" baseline="0"/>
        </a:p>
        <a:p>
          <a:r>
            <a:rPr lang="cs-CZ" sz="1100" baseline="0"/>
            <a:t>Provozní náklady musí umožnit zajištění udržitelnosti projektu a dosažení deklarovaných cílů (včetně socio-ekonomických dopadů) projektu. </a:t>
          </a:r>
        </a:p>
        <a:p>
          <a:r>
            <a:rPr lang="cs-CZ" sz="1100" baseline="0"/>
            <a:t> </a:t>
          </a:r>
        </a:p>
        <a:p>
          <a:r>
            <a:rPr lang="cs-CZ" sz="1100" baseline="0"/>
            <a:t>Položka Provozní výnosy představuje zejména hospodářskou činnost realizovanou díky projektu (smluvní výzkum, prodej patentů a práv, apod.). Komentář k položce uveďte prosím ve studii proveditelnosti. </a:t>
          </a:r>
        </a:p>
        <a:p>
          <a:r>
            <a:rPr lang="cs-CZ" sz="1100" baseline="0"/>
            <a:t> </a:t>
          </a:r>
        </a:p>
        <a:p>
          <a:r>
            <a:rPr lang="cs-CZ" sz="1100" baseline="0"/>
            <a:t>Položka Financování provozní ztráty by měla zahrnovat zdroje pro finanční udržitelnost, které budou použity na úhradu provozní ztráty projektu. Patří sem zejména účelové prostředky poskytované MŠMT, MPO, GAČR, TAČR a dalšími veřejnými institucemi, příjmy z mezinárodních grantů (7. RP, Horizont 2020, apod.), institucionální prostředky RVO, příspěvek na vzdělávací činnost, fondy VVŠ, prostředky z doplňkové činnosti, příjmy z krajských nebo obecních rozpočtů a ostatní zdroje financování.  Komentář k jejich zajištění uveďte ve studii proveditelnosti.</a:t>
          </a:r>
        </a:p>
        <a:p>
          <a:endParaRPr lang="cs-CZ" sz="1100" baseline="0"/>
        </a:p>
        <a:p>
          <a:endParaRPr lang="cs-CZ" sz="1100" baseline="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22</xdr:row>
      <xdr:rowOff>0</xdr:rowOff>
    </xdr:from>
    <xdr:to>
      <xdr:col>20</xdr:col>
      <xdr:colOff>312208</xdr:colOff>
      <xdr:row>36</xdr:row>
      <xdr:rowOff>76200</xdr:rowOff>
    </xdr:to>
    <xdr:sp macro="" textlink="">
      <xdr:nvSpPr>
        <xdr:cNvPr id="2" name="TextovéPole 1"/>
        <xdr:cNvSpPr txBox="1"/>
      </xdr:nvSpPr>
      <xdr:spPr>
        <a:xfrm>
          <a:off x="609600" y="3390900"/>
          <a:ext cx="18838333" cy="2209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aseline="0"/>
            <a:t>Poznámky: </a:t>
          </a:r>
        </a:p>
        <a:p>
          <a:endParaRPr lang="cs-CZ" sz="1100" baseline="0"/>
        </a:p>
        <a:p>
          <a:r>
            <a:rPr lang="cs-CZ" sz="1100" baseline="0"/>
            <a:t>U projektů nevytvářejících zisk lze obvykle předpokládat nulovou zůstatkovou hodnotu.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30</xdr:row>
      <xdr:rowOff>0</xdr:rowOff>
    </xdr:from>
    <xdr:to>
      <xdr:col>18</xdr:col>
      <xdr:colOff>257175</xdr:colOff>
      <xdr:row>44</xdr:row>
      <xdr:rowOff>76200</xdr:rowOff>
    </xdr:to>
    <xdr:sp macro="" textlink="">
      <xdr:nvSpPr>
        <xdr:cNvPr id="2" name="TextovéPole 1"/>
        <xdr:cNvSpPr txBox="1"/>
      </xdr:nvSpPr>
      <xdr:spPr>
        <a:xfrm>
          <a:off x="285750" y="4419600"/>
          <a:ext cx="17535525" cy="2209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aseline="0"/>
            <a:t>Poznámky: </a:t>
          </a:r>
        </a:p>
        <a:p>
          <a:endParaRPr lang="cs-CZ" sz="1100" baseline="0"/>
        </a:p>
        <a:p>
          <a:r>
            <a:rPr lang="cs-CZ" sz="1100" baseline="0"/>
            <a:t>Pro potřeby ověření finanční udržitelnosti je rozhodující výsledek na záložce Udržitelnost pro FA (udržitelnost = ano).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119</xdr:row>
      <xdr:rowOff>0</xdr:rowOff>
    </xdr:from>
    <xdr:to>
      <xdr:col>10</xdr:col>
      <xdr:colOff>876300</xdr:colOff>
      <xdr:row>133</xdr:row>
      <xdr:rowOff>76200</xdr:rowOff>
    </xdr:to>
    <xdr:sp macro="" textlink="">
      <xdr:nvSpPr>
        <xdr:cNvPr id="2" name="TextovéPole 1"/>
        <xdr:cNvSpPr txBox="1"/>
      </xdr:nvSpPr>
      <xdr:spPr>
        <a:xfrm>
          <a:off x="314325" y="18440400"/>
          <a:ext cx="17535525" cy="2209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aseline="0"/>
            <a:t>Poznámky: </a:t>
          </a:r>
        </a:p>
        <a:p>
          <a:endParaRPr lang="cs-CZ" sz="1100" baseline="0"/>
        </a:p>
        <a:p>
          <a:r>
            <a:rPr lang="cs-CZ" sz="1100">
              <a:solidFill>
                <a:schemeClr val="dk1"/>
              </a:solidFill>
              <a:effectLst/>
              <a:latin typeface="+mn-lt"/>
              <a:ea typeface="+mn-ea"/>
              <a:cs typeface="+mn-cs"/>
            </a:rPr>
            <a:t>Počet vytvořených pracovních míst (FTE) odpovídá počtu pracovních míst přímo vytvořených projektem, nepřímo vytvořená pracovní místa jinde v ekonomice (např. u dodavatelů, apod.) nesmí být do kalkulace dopadů zahrnuta. Počet vytvořených pracovních míst (FTE) je zadáván ve všech letech hodnocení po dobu, kdy budou daná pracovní místa obsazena. Definice dopadu je mírně širší, než je definice indikátoru 2 04 00 Počet nových výzkumných pracovníků v podporovaných subjektech (FTE), hodnota dopadu může zahrnovat např. i administrativní nebo technické pracovníky, kteří do hodnoty indikátoru zahrnuti nejsou. Při určování kategorie zaměstnání postupujte dle klasifikace CZ-ISCO. Komentáře ke kalkulaci hodnoty dopadu uvádějte ve studii proveditelnosti. </a:t>
          </a:r>
        </a:p>
        <a:p>
          <a:r>
            <a:rPr lang="cs-CZ" sz="1100">
              <a:solidFill>
                <a:schemeClr val="dk1"/>
              </a:solidFill>
              <a:effectLst/>
              <a:latin typeface="+mn-lt"/>
              <a:ea typeface="+mn-ea"/>
              <a:cs typeface="+mn-cs"/>
            </a:rPr>
            <a:t> </a:t>
          </a:r>
        </a:p>
        <a:p>
          <a:r>
            <a:rPr lang="cs-CZ" sz="1100">
              <a:solidFill>
                <a:schemeClr val="dk1"/>
              </a:solidFill>
              <a:effectLst/>
              <a:latin typeface="+mn-lt"/>
              <a:ea typeface="+mn-ea"/>
              <a:cs typeface="+mn-cs"/>
            </a:rPr>
            <a:t>Hodnota socioekonomických dopadů zachycujících výsledky vědecké činnosti za projekt (publikace a patenty) je zadávána v souladu s definicí RIV. V případě odlišných hodnot od hodnoty indikátorů (zejména indikátory 2 02 16 Odborné publikace se zahraničním spoluautorstvím, 2 02 11 Odborné publikace vytvořené podpořenými subjekty a 2 20 11 Mezinárodní patentové přihlášky) uveďte komentáře ke kalkulaci hodnoty dopadů ve studii proveditelnosti. </a:t>
          </a:r>
        </a:p>
        <a:p>
          <a:r>
            <a:rPr lang="cs-CZ" sz="1100">
              <a:solidFill>
                <a:schemeClr val="dk1"/>
              </a:solidFill>
              <a:effectLst/>
              <a:latin typeface="+mn-lt"/>
              <a:ea typeface="+mn-ea"/>
              <a:cs typeface="+mn-cs"/>
            </a:rPr>
            <a:t> </a:t>
          </a:r>
        </a:p>
        <a:p>
          <a:r>
            <a:rPr lang="cs-CZ" sz="1100">
              <a:solidFill>
                <a:schemeClr val="dk1"/>
              </a:solidFill>
              <a:effectLst/>
              <a:latin typeface="+mn-lt"/>
              <a:ea typeface="+mn-ea"/>
              <a:cs typeface="+mn-cs"/>
            </a:rPr>
            <a:t>Hodnota dopadu zachycujícího objem smluvního výzkumu by měla být v souladu s hodnotou smluvního výzkumu zahrnutého do provozních výnosů na záložce Provozní náklady a výnosy. Komentář ke kalkulaci hodnoty dopadu uveďte ve studii proveditelnosti.</a:t>
          </a:r>
        </a:p>
        <a:p>
          <a:endParaRPr lang="cs-CZ" sz="1100" baseline="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27</xdr:row>
      <xdr:rowOff>0</xdr:rowOff>
    </xdr:from>
    <xdr:to>
      <xdr:col>19</xdr:col>
      <xdr:colOff>304800</xdr:colOff>
      <xdr:row>41</xdr:row>
      <xdr:rowOff>76200</xdr:rowOff>
    </xdr:to>
    <xdr:sp macro="" textlink="">
      <xdr:nvSpPr>
        <xdr:cNvPr id="3" name="TextovéPole 2"/>
        <xdr:cNvSpPr txBox="1"/>
      </xdr:nvSpPr>
      <xdr:spPr>
        <a:xfrm>
          <a:off x="609600" y="3048000"/>
          <a:ext cx="17535525" cy="2209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aseline="0"/>
            <a:t>Poznámky: </a:t>
          </a:r>
        </a:p>
        <a:p>
          <a:endParaRPr lang="cs-CZ" sz="1100" baseline="0"/>
        </a:p>
        <a:p>
          <a:r>
            <a:rPr lang="cs-CZ" sz="1100" baseline="0"/>
            <a:t>Pro potřeby ověření pozitivního dopadu projektu na společnost je rozhodující záložka Návratnost investic pro EA, čistá současná hodnota &gt;= 0.</a:t>
          </a:r>
        </a:p>
        <a:p>
          <a:endParaRPr lang="cs-CZ" sz="1100" baseline="0"/>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B1:C19"/>
  <sheetViews>
    <sheetView topLeftCell="A4" workbookViewId="0">
      <selection activeCell="O17" sqref="O17"/>
    </sheetView>
  </sheetViews>
  <sheetFormatPr defaultRowHeight="15" x14ac:dyDescent="0.25"/>
  <cols>
    <col min="1" max="1" width="7.28515625" customWidth="1"/>
    <col min="2" max="2" width="42.140625" customWidth="1"/>
    <col min="3" max="3" width="53.5703125" customWidth="1"/>
  </cols>
  <sheetData>
    <row r="1" spans="2:3" ht="15" customHeight="1" x14ac:dyDescent="0.25"/>
    <row r="2" spans="2:3" ht="15" customHeight="1" x14ac:dyDescent="0.25">
      <c r="B2" s="1" t="s">
        <v>266</v>
      </c>
      <c r="C2" s="2"/>
    </row>
    <row r="3" spans="2:3" ht="15" customHeight="1" x14ac:dyDescent="0.25"/>
    <row r="4" spans="2:3" ht="15" customHeight="1" x14ac:dyDescent="0.25">
      <c r="B4" s="1" t="s">
        <v>49</v>
      </c>
      <c r="C4" s="38">
        <v>2016</v>
      </c>
    </row>
    <row r="5" spans="2:3" ht="15" customHeight="1" x14ac:dyDescent="0.25">
      <c r="C5" s="39"/>
    </row>
    <row r="6" spans="2:3" ht="15" customHeight="1" x14ac:dyDescent="0.25">
      <c r="B6" s="1" t="s">
        <v>265</v>
      </c>
      <c r="C6" s="40"/>
    </row>
    <row r="7" spans="2:3" ht="15" customHeight="1" x14ac:dyDescent="0.25">
      <c r="C7" s="39"/>
    </row>
    <row r="8" spans="2:3" ht="15" customHeight="1" x14ac:dyDescent="0.25">
      <c r="B8" s="1" t="s">
        <v>260</v>
      </c>
      <c r="C8" s="61"/>
    </row>
    <row r="9" spans="2:3" ht="15" customHeight="1" x14ac:dyDescent="0.25">
      <c r="C9" s="39"/>
    </row>
    <row r="10" spans="2:3" ht="15" customHeight="1" x14ac:dyDescent="0.25">
      <c r="B10" s="1" t="s">
        <v>254</v>
      </c>
      <c r="C10" s="61"/>
    </row>
    <row r="11" spans="2:3" ht="15" customHeight="1" x14ac:dyDescent="0.25">
      <c r="C11" s="39"/>
    </row>
    <row r="12" spans="2:3" ht="15" customHeight="1" x14ac:dyDescent="0.25">
      <c r="B12" s="1" t="s">
        <v>232</v>
      </c>
      <c r="C12" s="46">
        <v>0.04</v>
      </c>
    </row>
    <row r="13" spans="2:3" ht="15" customHeight="1" x14ac:dyDescent="0.25">
      <c r="C13" s="41"/>
    </row>
    <row r="14" spans="2:3" ht="15" hidden="1" customHeight="1" x14ac:dyDescent="0.25">
      <c r="C14" s="41"/>
    </row>
    <row r="15" spans="2:3" ht="15" hidden="1" customHeight="1" x14ac:dyDescent="0.25">
      <c r="B15" s="1" t="s">
        <v>50</v>
      </c>
      <c r="C15" s="46">
        <v>0.05</v>
      </c>
    </row>
    <row r="16" spans="2:3" ht="15" hidden="1" customHeight="1" x14ac:dyDescent="0.25"/>
    <row r="17" spans="2:3" ht="15" customHeight="1" x14ac:dyDescent="0.25">
      <c r="B17" s="1" t="s">
        <v>226</v>
      </c>
      <c r="C17" s="47">
        <v>160201</v>
      </c>
    </row>
    <row r="18" spans="2:3" ht="15" customHeight="1" x14ac:dyDescent="0.25"/>
    <row r="19" spans="2:3" x14ac:dyDescent="0.25">
      <c r="B19" s="1"/>
    </row>
  </sheetData>
  <pageMargins left="0.23622047244094491" right="0.23622047244094491" top="0.74803149606299213" bottom="0.74803149606299213" header="0.31496062992125984" footer="0.31496062992125984"/>
  <pageSetup paperSize="9" orientation="landscape" verticalDpi="0" r:id="rId1"/>
  <headerFooter>
    <oddHeader>&amp;A</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workbookViewId="0">
      <selection activeCell="E19" sqref="E19"/>
    </sheetView>
  </sheetViews>
  <sheetFormatPr defaultRowHeight="15" x14ac:dyDescent="0.25"/>
  <cols>
    <col min="2" max="2" width="60.85546875" bestFit="1" customWidth="1"/>
    <col min="3" max="3" width="21.7109375" customWidth="1"/>
    <col min="5" max="5" width="13.7109375" bestFit="1" customWidth="1"/>
    <col min="6" max="6" width="40.85546875" bestFit="1" customWidth="1"/>
    <col min="7" max="7" width="13.7109375" bestFit="1" customWidth="1"/>
  </cols>
  <sheetData>
    <row r="2" spans="2:3" x14ac:dyDescent="0.25">
      <c r="B2" s="53" t="s">
        <v>232</v>
      </c>
      <c r="C2" s="54">
        <f>'Základní informace'!C12</f>
        <v>0.04</v>
      </c>
    </row>
    <row r="3" spans="2:3" x14ac:dyDescent="0.25">
      <c r="B3" s="53" t="s">
        <v>233</v>
      </c>
      <c r="C3" s="55">
        <f>'Investice a zdroje'!C6</f>
        <v>0</v>
      </c>
    </row>
    <row r="4" spans="2:3" x14ac:dyDescent="0.25">
      <c r="B4" s="53" t="s">
        <v>234</v>
      </c>
      <c r="C4" s="55">
        <f>'Základní informace'!C8</f>
        <v>0</v>
      </c>
    </row>
    <row r="5" spans="2:3" x14ac:dyDescent="0.25">
      <c r="B5" s="53" t="s">
        <v>235</v>
      </c>
      <c r="C5" s="58">
        <f>'Základní informace'!C10</f>
        <v>0</v>
      </c>
    </row>
    <row r="6" spans="2:3" x14ac:dyDescent="0.25">
      <c r="B6" s="53" t="s">
        <v>253</v>
      </c>
      <c r="C6" s="55">
        <f>C4-C5</f>
        <v>0</v>
      </c>
    </row>
    <row r="7" spans="2:3" x14ac:dyDescent="0.25">
      <c r="B7" s="53" t="s">
        <v>236</v>
      </c>
      <c r="C7" s="53">
        <f>'Základní informace'!C6</f>
        <v>0</v>
      </c>
    </row>
    <row r="10" spans="2:3" x14ac:dyDescent="0.25">
      <c r="B10" s="1" t="s">
        <v>237</v>
      </c>
    </row>
    <row r="11" spans="2:3" x14ac:dyDescent="0.25">
      <c r="B11" s="1"/>
      <c r="C11" t="s">
        <v>257</v>
      </c>
    </row>
    <row r="12" spans="2:3" x14ac:dyDescent="0.25">
      <c r="B12" s="53" t="s">
        <v>258</v>
      </c>
      <c r="C12" s="62">
        <v>0.2</v>
      </c>
    </row>
    <row r="13" spans="2:3" x14ac:dyDescent="0.25">
      <c r="B13" s="53" t="s">
        <v>238</v>
      </c>
      <c r="C13" s="55">
        <f>C6*(1-C12)</f>
        <v>0</v>
      </c>
    </row>
    <row r="14" spans="2:3" x14ac:dyDescent="0.25">
      <c r="B14" s="53" t="s">
        <v>239</v>
      </c>
      <c r="C14" s="55">
        <f>$C$13*C31</f>
        <v>0</v>
      </c>
    </row>
    <row r="15" spans="2:3" x14ac:dyDescent="0.25">
      <c r="B15" s="53" t="s">
        <v>240</v>
      </c>
      <c r="C15" s="55">
        <f>C13-C14</f>
        <v>0</v>
      </c>
    </row>
    <row r="16" spans="2:3" hidden="1" x14ac:dyDescent="0.25">
      <c r="B16" s="53" t="s">
        <v>241</v>
      </c>
      <c r="C16" s="55"/>
    </row>
    <row r="19" spans="2:4" x14ac:dyDescent="0.25">
      <c r="B19" s="56" t="s">
        <v>19</v>
      </c>
      <c r="C19" s="57">
        <f>'Investice a zdroje'!C21</f>
        <v>0</v>
      </c>
    </row>
    <row r="20" spans="2:4" x14ac:dyDescent="0.25">
      <c r="B20" s="56" t="s">
        <v>40</v>
      </c>
      <c r="C20" s="57">
        <f>'Provozní náklady a výnosy'!C16</f>
        <v>0</v>
      </c>
    </row>
    <row r="21" spans="2:4" x14ac:dyDescent="0.25">
      <c r="B21" s="56" t="s">
        <v>242</v>
      </c>
      <c r="C21" s="57">
        <f>'Provozní náklady a výnosy'!C30</f>
        <v>0</v>
      </c>
    </row>
    <row r="22" spans="2:4" x14ac:dyDescent="0.25">
      <c r="B22" s="56" t="s">
        <v>52</v>
      </c>
      <c r="C22" s="57">
        <f>'Provozní náklady a výnosy'!C31</f>
        <v>0</v>
      </c>
    </row>
    <row r="23" spans="2:4" x14ac:dyDescent="0.25">
      <c r="B23" s="64" t="s">
        <v>243</v>
      </c>
      <c r="C23" s="65">
        <f>C22-C20</f>
        <v>0</v>
      </c>
      <c r="D23" t="s">
        <v>264</v>
      </c>
    </row>
    <row r="24" spans="2:4" x14ac:dyDescent="0.25">
      <c r="B24" s="56" t="s">
        <v>252</v>
      </c>
      <c r="C24" s="56"/>
    </row>
    <row r="25" spans="2:4" x14ac:dyDescent="0.25">
      <c r="B25" s="56" t="s">
        <v>263</v>
      </c>
      <c r="C25" s="57">
        <f>C19-C23</f>
        <v>0</v>
      </c>
    </row>
    <row r="26" spans="2:4" x14ac:dyDescent="0.25">
      <c r="B26" s="56" t="s">
        <v>244</v>
      </c>
      <c r="C26" s="66" t="e">
        <f>C25/C19</f>
        <v>#DIV/0!</v>
      </c>
    </row>
    <row r="27" spans="2:4" x14ac:dyDescent="0.25">
      <c r="B27" s="56" t="s">
        <v>245</v>
      </c>
      <c r="C27" s="57" t="e">
        <f>C6*C26</f>
        <v>#DIV/0!</v>
      </c>
    </row>
    <row r="28" spans="2:4" x14ac:dyDescent="0.25">
      <c r="B28" s="56" t="s">
        <v>246</v>
      </c>
      <c r="C28" s="57" t="e">
        <f>C6*(1-C26)</f>
        <v>#DIV/0!</v>
      </c>
    </row>
    <row r="29" spans="2:4" x14ac:dyDescent="0.25">
      <c r="B29" s="56" t="s">
        <v>247</v>
      </c>
      <c r="C29" s="63">
        <v>0.15</v>
      </c>
    </row>
    <row r="30" spans="2:4" x14ac:dyDescent="0.25">
      <c r="B30" s="56" t="s">
        <v>240</v>
      </c>
      <c r="C30" s="57" t="e">
        <f>C29*C27</f>
        <v>#DIV/0!</v>
      </c>
    </row>
    <row r="31" spans="2:4" x14ac:dyDescent="0.25">
      <c r="B31" s="56" t="s">
        <v>248</v>
      </c>
      <c r="C31" s="63">
        <v>0.85</v>
      </c>
    </row>
    <row r="32" spans="2:4" x14ac:dyDescent="0.25">
      <c r="B32" s="56" t="s">
        <v>239</v>
      </c>
      <c r="C32" s="57" t="e">
        <f>C31*C27</f>
        <v>#DIV/0!</v>
      </c>
    </row>
    <row r="33" spans="2:3" x14ac:dyDescent="0.25">
      <c r="B33" s="56" t="s">
        <v>249</v>
      </c>
      <c r="C33" s="63"/>
    </row>
    <row r="34" spans="2:3" x14ac:dyDescent="0.25">
      <c r="B34" s="56" t="s">
        <v>24</v>
      </c>
      <c r="C34" s="56"/>
    </row>
    <row r="35" spans="2:3" x14ac:dyDescent="0.25">
      <c r="B35" s="56" t="s">
        <v>250</v>
      </c>
      <c r="C35" s="63"/>
    </row>
    <row r="36" spans="2:3" x14ac:dyDescent="0.25">
      <c r="B36" s="56" t="s">
        <v>251</v>
      </c>
      <c r="C36" s="56"/>
    </row>
  </sheetData>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pageSetUpPr fitToPage="1"/>
  </sheetPr>
  <dimension ref="B2:AB41"/>
  <sheetViews>
    <sheetView topLeftCell="A16" zoomScale="90" zoomScaleNormal="90" workbookViewId="0">
      <pane xSplit="3" topLeftCell="D1" activePane="topRight" state="frozen"/>
      <selection activeCell="N37" sqref="N37"/>
      <selection pane="topRight" activeCell="G42" sqref="G41:G42"/>
    </sheetView>
  </sheetViews>
  <sheetFormatPr defaultRowHeight="12" x14ac:dyDescent="0.2"/>
  <cols>
    <col min="1" max="1" width="3.7109375" style="4" customWidth="1"/>
    <col min="2" max="2" width="37.5703125" style="4" customWidth="1"/>
    <col min="3" max="28" width="12.7109375" style="4" customWidth="1"/>
    <col min="29" max="29" width="5.5703125" style="4" customWidth="1"/>
    <col min="30" max="71" width="12.7109375" style="4" customWidth="1"/>
    <col min="72" max="16384" width="9.140625" style="4"/>
  </cols>
  <sheetData>
    <row r="2" spans="2:28" ht="15" customHeight="1" x14ac:dyDescent="0.2">
      <c r="B2" s="3" t="s">
        <v>2</v>
      </c>
    </row>
    <row r="4" spans="2:28" ht="15" customHeight="1" x14ac:dyDescent="0.2">
      <c r="B4" s="11"/>
      <c r="C4" s="12"/>
      <c r="D4" s="13">
        <f>'Základní informace'!$C$4</f>
        <v>2016</v>
      </c>
      <c r="E4" s="14">
        <f>'Základní informace'!$C$4+1</f>
        <v>2017</v>
      </c>
      <c r="F4" s="14">
        <f>'Základní informace'!$C$4+2</f>
        <v>2018</v>
      </c>
      <c r="G4" s="14">
        <f>'Základní informace'!$C$4+3</f>
        <v>2019</v>
      </c>
      <c r="H4" s="14">
        <f>'Základní informace'!$C$4+4</f>
        <v>2020</v>
      </c>
      <c r="I4" s="14">
        <f>'Základní informace'!$C$4+5</f>
        <v>2021</v>
      </c>
      <c r="J4" s="14">
        <f>'Základní informace'!$C$4+6</f>
        <v>2022</v>
      </c>
      <c r="K4" s="14">
        <f>'Základní informace'!$C$4+7</f>
        <v>2023</v>
      </c>
      <c r="L4" s="14">
        <f>'Základní informace'!$C$4+8</f>
        <v>2024</v>
      </c>
      <c r="M4" s="14">
        <f>'Základní informace'!$C$4+9</f>
        <v>2025</v>
      </c>
      <c r="N4" s="14">
        <f>'Základní informace'!$C$4+10</f>
        <v>2026</v>
      </c>
      <c r="O4" s="14">
        <f>'Základní informace'!$C$4+11</f>
        <v>2027</v>
      </c>
      <c r="P4" s="14">
        <f>'Základní informace'!$C$4+12</f>
        <v>2028</v>
      </c>
      <c r="Q4" s="14">
        <f>'Základní informace'!$C$4+13</f>
        <v>2029</v>
      </c>
      <c r="R4" s="14">
        <f>'Základní informace'!$C$4+14</f>
        <v>2030</v>
      </c>
      <c r="S4" s="14">
        <f>'Základní informace'!$C$4+15</f>
        <v>2031</v>
      </c>
      <c r="T4" s="14">
        <f>'Základní informace'!$C$4+16</f>
        <v>2032</v>
      </c>
      <c r="U4" s="14">
        <f>'Základní informace'!$C$4+17</f>
        <v>2033</v>
      </c>
      <c r="V4" s="14">
        <f>'Základní informace'!$C$4+18</f>
        <v>2034</v>
      </c>
      <c r="W4" s="14">
        <f>'Základní informace'!$C$4+19</f>
        <v>2035</v>
      </c>
      <c r="X4" s="14">
        <f>'Základní informace'!$C$4+20</f>
        <v>2036</v>
      </c>
      <c r="Y4" s="14">
        <f>'Základní informace'!$C$4+21</f>
        <v>2037</v>
      </c>
      <c r="Z4" s="14">
        <f>'Základní informace'!$C$4+22</f>
        <v>2038</v>
      </c>
      <c r="AA4" s="14">
        <f>'Základní informace'!$C$4+23</f>
        <v>2039</v>
      </c>
      <c r="AB4" s="14">
        <f>'Základní informace'!$C$4+24</f>
        <v>2040</v>
      </c>
    </row>
    <row r="5" spans="2:28" ht="15" customHeight="1" x14ac:dyDescent="0.2">
      <c r="B5" s="15" t="s">
        <v>3</v>
      </c>
      <c r="C5" s="16" t="s">
        <v>20</v>
      </c>
      <c r="D5" s="13">
        <v>1</v>
      </c>
      <c r="E5" s="14">
        <v>2</v>
      </c>
      <c r="F5" s="14">
        <v>3</v>
      </c>
      <c r="G5" s="14">
        <v>4</v>
      </c>
      <c r="H5" s="14">
        <v>5</v>
      </c>
      <c r="I5" s="14">
        <v>6</v>
      </c>
      <c r="J5" s="14">
        <v>7</v>
      </c>
      <c r="K5" s="14">
        <v>8</v>
      </c>
      <c r="L5" s="14">
        <v>9</v>
      </c>
      <c r="M5" s="14">
        <v>10</v>
      </c>
      <c r="N5" s="14">
        <v>11</v>
      </c>
      <c r="O5" s="14">
        <v>12</v>
      </c>
      <c r="P5" s="14">
        <v>13</v>
      </c>
      <c r="Q5" s="14">
        <v>14</v>
      </c>
      <c r="R5" s="14">
        <v>15</v>
      </c>
      <c r="S5" s="14">
        <v>16</v>
      </c>
      <c r="T5" s="14">
        <v>17</v>
      </c>
      <c r="U5" s="14">
        <v>18</v>
      </c>
      <c r="V5" s="14">
        <v>19</v>
      </c>
      <c r="W5" s="14">
        <v>20</v>
      </c>
      <c r="X5" s="14">
        <v>21</v>
      </c>
      <c r="Y5" s="14">
        <v>22</v>
      </c>
      <c r="Z5" s="14">
        <v>23</v>
      </c>
      <c r="AA5" s="14">
        <v>24</v>
      </c>
      <c r="AB5" s="14">
        <v>25</v>
      </c>
    </row>
    <row r="6" spans="2:28" ht="15" customHeight="1" x14ac:dyDescent="0.2">
      <c r="B6" s="5" t="s">
        <v>4</v>
      </c>
      <c r="C6" s="6">
        <f>SUM(D6:AB6)</f>
        <v>0</v>
      </c>
      <c r="D6" s="7">
        <f>SUM(D7:D20)</f>
        <v>0</v>
      </c>
      <c r="E6" s="7">
        <f>SUM(E7:E20)</f>
        <v>0</v>
      </c>
      <c r="F6" s="7">
        <f t="shared" ref="F6:AB6" si="0">SUM(F7:F20)</f>
        <v>0</v>
      </c>
      <c r="G6" s="7">
        <f t="shared" si="0"/>
        <v>0</v>
      </c>
      <c r="H6" s="7">
        <f t="shared" si="0"/>
        <v>0</v>
      </c>
      <c r="I6" s="7">
        <f t="shared" si="0"/>
        <v>0</v>
      </c>
      <c r="J6" s="7">
        <f t="shared" si="0"/>
        <v>0</v>
      </c>
      <c r="K6" s="7">
        <f t="shared" si="0"/>
        <v>0</v>
      </c>
      <c r="L6" s="7">
        <f t="shared" si="0"/>
        <v>0</v>
      </c>
      <c r="M6" s="7">
        <f t="shared" si="0"/>
        <v>0</v>
      </c>
      <c r="N6" s="7">
        <f t="shared" si="0"/>
        <v>0</v>
      </c>
      <c r="O6" s="7">
        <f t="shared" si="0"/>
        <v>0</v>
      </c>
      <c r="P6" s="7">
        <f t="shared" si="0"/>
        <v>0</v>
      </c>
      <c r="Q6" s="7">
        <f t="shared" si="0"/>
        <v>0</v>
      </c>
      <c r="R6" s="7">
        <f t="shared" si="0"/>
        <v>0</v>
      </c>
      <c r="S6" s="7">
        <f t="shared" si="0"/>
        <v>0</v>
      </c>
      <c r="T6" s="7">
        <f t="shared" si="0"/>
        <v>0</v>
      </c>
      <c r="U6" s="7">
        <f t="shared" si="0"/>
        <v>0</v>
      </c>
      <c r="V6" s="7">
        <f t="shared" si="0"/>
        <v>0</v>
      </c>
      <c r="W6" s="7">
        <f t="shared" si="0"/>
        <v>0</v>
      </c>
      <c r="X6" s="7">
        <f t="shared" si="0"/>
        <v>0</v>
      </c>
      <c r="Y6" s="7">
        <f t="shared" si="0"/>
        <v>0</v>
      </c>
      <c r="Z6" s="7">
        <f t="shared" si="0"/>
        <v>0</v>
      </c>
      <c r="AA6" s="7">
        <f t="shared" si="0"/>
        <v>0</v>
      </c>
      <c r="AB6" s="7">
        <f t="shared" si="0"/>
        <v>0</v>
      </c>
    </row>
    <row r="7" spans="2:28" ht="15" customHeight="1" x14ac:dyDescent="0.2">
      <c r="B7" s="8" t="s">
        <v>5</v>
      </c>
      <c r="C7" s="6">
        <f t="shared" ref="C7:C20" si="1">SUM(D7:AB7)</f>
        <v>0</v>
      </c>
      <c r="D7" s="9"/>
      <c r="E7" s="9"/>
      <c r="F7" s="9"/>
      <c r="G7" s="9"/>
      <c r="H7" s="9"/>
      <c r="I7" s="9"/>
      <c r="J7" s="9"/>
      <c r="K7" s="9"/>
      <c r="L7" s="9"/>
      <c r="M7" s="9"/>
      <c r="N7" s="9"/>
      <c r="O7" s="9"/>
      <c r="P7" s="9"/>
      <c r="Q7" s="9"/>
      <c r="R7" s="9"/>
      <c r="S7" s="9"/>
      <c r="T7" s="9"/>
      <c r="U7" s="9"/>
      <c r="V7" s="9"/>
      <c r="W7" s="9"/>
      <c r="X7" s="9"/>
      <c r="Y7" s="9"/>
      <c r="Z7" s="9"/>
      <c r="AA7" s="9"/>
      <c r="AB7" s="9"/>
    </row>
    <row r="8" spans="2:28" ht="15" customHeight="1" x14ac:dyDescent="0.2">
      <c r="B8" s="8" t="s">
        <v>6</v>
      </c>
      <c r="C8" s="6">
        <f t="shared" si="1"/>
        <v>0</v>
      </c>
      <c r="D8" s="9"/>
      <c r="E8" s="9"/>
      <c r="F8" s="9"/>
      <c r="G8" s="9"/>
      <c r="H8" s="9"/>
      <c r="I8" s="9"/>
      <c r="J8" s="9"/>
      <c r="K8" s="9"/>
      <c r="L8" s="9"/>
      <c r="M8" s="9"/>
      <c r="N8" s="9"/>
      <c r="O8" s="9"/>
      <c r="P8" s="9"/>
      <c r="Q8" s="9"/>
      <c r="R8" s="9"/>
      <c r="S8" s="9"/>
      <c r="T8" s="9"/>
      <c r="U8" s="9"/>
      <c r="V8" s="9"/>
      <c r="W8" s="9"/>
      <c r="X8" s="9"/>
      <c r="Y8" s="9"/>
      <c r="Z8" s="9"/>
      <c r="AA8" s="9"/>
      <c r="AB8" s="9"/>
    </row>
    <row r="9" spans="2:28" ht="15" customHeight="1" x14ac:dyDescent="0.2">
      <c r="B9" s="8" t="s">
        <v>7</v>
      </c>
      <c r="C9" s="6">
        <f t="shared" si="1"/>
        <v>0</v>
      </c>
      <c r="D9" s="9"/>
      <c r="E9" s="9"/>
      <c r="F9" s="9"/>
      <c r="G9" s="9"/>
      <c r="H9" s="9"/>
      <c r="I9" s="9"/>
      <c r="J9" s="9"/>
      <c r="K9" s="9"/>
      <c r="L9" s="9"/>
      <c r="M9" s="9"/>
      <c r="N9" s="9"/>
      <c r="O9" s="9"/>
      <c r="P9" s="9"/>
      <c r="Q9" s="9"/>
      <c r="R9" s="9"/>
      <c r="S9" s="9"/>
      <c r="T9" s="9"/>
      <c r="U9" s="9"/>
      <c r="V9" s="9"/>
      <c r="W9" s="9"/>
      <c r="X9" s="9"/>
      <c r="Y9" s="9"/>
      <c r="Z9" s="9"/>
      <c r="AA9" s="9"/>
      <c r="AB9" s="9"/>
    </row>
    <row r="10" spans="2:28" ht="15" customHeight="1" x14ac:dyDescent="0.2">
      <c r="B10" s="8" t="s">
        <v>8</v>
      </c>
      <c r="C10" s="6">
        <f t="shared" si="1"/>
        <v>0</v>
      </c>
      <c r="D10" s="9"/>
      <c r="E10" s="9"/>
      <c r="F10" s="9"/>
      <c r="G10" s="9"/>
      <c r="H10" s="9"/>
      <c r="I10" s="9"/>
      <c r="J10" s="9"/>
      <c r="K10" s="9"/>
      <c r="L10" s="9"/>
      <c r="M10" s="9"/>
      <c r="N10" s="9"/>
      <c r="O10" s="9"/>
      <c r="P10" s="9"/>
      <c r="Q10" s="9"/>
      <c r="R10" s="9"/>
      <c r="S10" s="9"/>
      <c r="T10" s="9"/>
      <c r="U10" s="9"/>
      <c r="V10" s="9"/>
      <c r="W10" s="9"/>
      <c r="X10" s="9"/>
      <c r="Y10" s="9"/>
      <c r="Z10" s="9"/>
      <c r="AA10" s="9"/>
      <c r="AB10" s="9"/>
    </row>
    <row r="11" spans="2:28" ht="15" customHeight="1" x14ac:dyDescent="0.2">
      <c r="B11" s="8" t="s">
        <v>9</v>
      </c>
      <c r="C11" s="6">
        <f t="shared" si="1"/>
        <v>0</v>
      </c>
      <c r="D11" s="9"/>
      <c r="E11" s="9"/>
      <c r="F11" s="9"/>
      <c r="G11" s="9"/>
      <c r="H11" s="9"/>
      <c r="I11" s="9"/>
      <c r="J11" s="9"/>
      <c r="K11" s="9"/>
      <c r="L11" s="9"/>
      <c r="M11" s="9"/>
      <c r="N11" s="9"/>
      <c r="O11" s="9"/>
      <c r="P11" s="9"/>
      <c r="Q11" s="9"/>
      <c r="R11" s="9"/>
      <c r="S11" s="9"/>
      <c r="T11" s="9"/>
      <c r="U11" s="9"/>
      <c r="V11" s="9"/>
      <c r="W11" s="9"/>
      <c r="X11" s="9"/>
      <c r="Y11" s="9"/>
      <c r="Z11" s="9"/>
      <c r="AA11" s="9"/>
      <c r="AB11" s="9"/>
    </row>
    <row r="12" spans="2:28" ht="15" customHeight="1" x14ac:dyDescent="0.2">
      <c r="B12" s="8" t="s">
        <v>10</v>
      </c>
      <c r="C12" s="6">
        <f t="shared" si="1"/>
        <v>0</v>
      </c>
      <c r="D12" s="9"/>
      <c r="E12" s="9"/>
      <c r="F12" s="9"/>
      <c r="G12" s="9"/>
      <c r="H12" s="9"/>
      <c r="I12" s="9"/>
      <c r="J12" s="9"/>
      <c r="K12" s="9"/>
      <c r="L12" s="9"/>
      <c r="M12" s="9"/>
      <c r="N12" s="9"/>
      <c r="O12" s="9"/>
      <c r="P12" s="9"/>
      <c r="Q12" s="9"/>
      <c r="R12" s="9"/>
      <c r="S12" s="9"/>
      <c r="T12" s="9"/>
      <c r="U12" s="9"/>
      <c r="V12" s="9"/>
      <c r="W12" s="9"/>
      <c r="X12" s="9"/>
      <c r="Y12" s="9"/>
      <c r="Z12" s="9"/>
      <c r="AA12" s="9"/>
      <c r="AB12" s="9"/>
    </row>
    <row r="13" spans="2:28" ht="15" customHeight="1" x14ac:dyDescent="0.2">
      <c r="B13" s="8" t="s">
        <v>11</v>
      </c>
      <c r="C13" s="6">
        <f t="shared" si="1"/>
        <v>0</v>
      </c>
      <c r="D13" s="9"/>
      <c r="E13" s="9"/>
      <c r="F13" s="9"/>
      <c r="G13" s="9"/>
      <c r="H13" s="9"/>
      <c r="I13" s="9"/>
      <c r="J13" s="9"/>
      <c r="K13" s="9"/>
      <c r="L13" s="9"/>
      <c r="M13" s="9"/>
      <c r="N13" s="9"/>
      <c r="O13" s="9"/>
      <c r="P13" s="9"/>
      <c r="Q13" s="9"/>
      <c r="R13" s="9"/>
      <c r="S13" s="9"/>
      <c r="T13" s="9"/>
      <c r="U13" s="9"/>
      <c r="V13" s="9"/>
      <c r="W13" s="9"/>
      <c r="X13" s="9"/>
      <c r="Y13" s="9"/>
      <c r="Z13" s="9"/>
      <c r="AA13" s="9"/>
      <c r="AB13" s="9"/>
    </row>
    <row r="14" spans="2:28" ht="15" customHeight="1" x14ac:dyDescent="0.2">
      <c r="B14" s="8" t="s">
        <v>12</v>
      </c>
      <c r="C14" s="6">
        <f t="shared" si="1"/>
        <v>0</v>
      </c>
      <c r="D14" s="9"/>
      <c r="E14" s="9"/>
      <c r="F14" s="9"/>
      <c r="G14" s="9"/>
      <c r="H14" s="9"/>
      <c r="I14" s="9"/>
      <c r="J14" s="9"/>
      <c r="K14" s="9"/>
      <c r="L14" s="9"/>
      <c r="M14" s="9"/>
      <c r="N14" s="9"/>
      <c r="O14" s="9"/>
      <c r="P14" s="9"/>
      <c r="Q14" s="9"/>
      <c r="R14" s="9"/>
      <c r="S14" s="9"/>
      <c r="T14" s="9"/>
      <c r="U14" s="9"/>
      <c r="V14" s="9"/>
      <c r="W14" s="9"/>
      <c r="X14" s="9"/>
      <c r="Y14" s="9"/>
      <c r="Z14" s="9"/>
      <c r="AA14" s="9"/>
      <c r="AB14" s="9"/>
    </row>
    <row r="15" spans="2:28" ht="15" customHeight="1" x14ac:dyDescent="0.2">
      <c r="B15" s="8" t="s">
        <v>13</v>
      </c>
      <c r="C15" s="6">
        <f t="shared" si="1"/>
        <v>0</v>
      </c>
      <c r="D15" s="9"/>
      <c r="E15" s="9"/>
      <c r="F15" s="9"/>
      <c r="G15" s="9"/>
      <c r="H15" s="9"/>
      <c r="I15" s="9"/>
      <c r="J15" s="9"/>
      <c r="K15" s="9"/>
      <c r="L15" s="9"/>
      <c r="M15" s="9"/>
      <c r="N15" s="9"/>
      <c r="O15" s="9"/>
      <c r="P15" s="9"/>
      <c r="Q15" s="9"/>
      <c r="R15" s="9"/>
      <c r="S15" s="9"/>
      <c r="T15" s="9"/>
      <c r="U15" s="9"/>
      <c r="V15" s="9"/>
      <c r="W15" s="9"/>
      <c r="X15" s="9"/>
      <c r="Y15" s="9"/>
      <c r="Z15" s="9"/>
      <c r="AA15" s="9"/>
      <c r="AB15" s="9"/>
    </row>
    <row r="16" spans="2:28" ht="15" customHeight="1" x14ac:dyDescent="0.2">
      <c r="B16" s="8" t="s">
        <v>14</v>
      </c>
      <c r="C16" s="6">
        <f t="shared" si="1"/>
        <v>0</v>
      </c>
      <c r="D16" s="9"/>
      <c r="E16" s="9"/>
      <c r="F16" s="9"/>
      <c r="G16" s="9"/>
      <c r="H16" s="9"/>
      <c r="I16" s="9"/>
      <c r="J16" s="9"/>
      <c r="K16" s="9"/>
      <c r="L16" s="9"/>
      <c r="M16" s="9"/>
      <c r="N16" s="9"/>
      <c r="O16" s="9"/>
      <c r="P16" s="9"/>
      <c r="Q16" s="9"/>
      <c r="R16" s="9"/>
      <c r="S16" s="9"/>
      <c r="T16" s="9"/>
      <c r="U16" s="9"/>
      <c r="V16" s="9"/>
      <c r="W16" s="9"/>
      <c r="X16" s="9"/>
      <c r="Y16" s="9"/>
      <c r="Z16" s="9"/>
      <c r="AA16" s="9"/>
      <c r="AB16" s="9"/>
    </row>
    <row r="17" spans="2:28" ht="15" customHeight="1" x14ac:dyDescent="0.2">
      <c r="B17" s="8" t="s">
        <v>15</v>
      </c>
      <c r="C17" s="6">
        <f t="shared" si="1"/>
        <v>0</v>
      </c>
      <c r="D17" s="9"/>
      <c r="E17" s="9"/>
      <c r="F17" s="9"/>
      <c r="G17" s="9"/>
      <c r="H17" s="9"/>
      <c r="I17" s="9"/>
      <c r="J17" s="9"/>
      <c r="K17" s="9"/>
      <c r="L17" s="9"/>
      <c r="M17" s="9"/>
      <c r="N17" s="9"/>
      <c r="O17" s="9"/>
      <c r="P17" s="9"/>
      <c r="Q17" s="9"/>
      <c r="R17" s="9"/>
      <c r="S17" s="9"/>
      <c r="T17" s="9"/>
      <c r="U17" s="9"/>
      <c r="V17" s="9"/>
      <c r="W17" s="9"/>
      <c r="X17" s="9"/>
      <c r="Y17" s="9"/>
      <c r="Z17" s="9"/>
      <c r="AA17" s="9"/>
      <c r="AB17" s="9"/>
    </row>
    <row r="18" spans="2:28" ht="15" customHeight="1" x14ac:dyDescent="0.2">
      <c r="B18" s="8" t="s">
        <v>16</v>
      </c>
      <c r="C18" s="6">
        <f t="shared" si="1"/>
        <v>0</v>
      </c>
      <c r="D18" s="9"/>
      <c r="E18" s="9"/>
      <c r="F18" s="9"/>
      <c r="G18" s="9"/>
      <c r="H18" s="9"/>
      <c r="I18" s="9"/>
      <c r="J18" s="9"/>
      <c r="K18" s="9"/>
      <c r="L18" s="9"/>
      <c r="M18" s="9"/>
      <c r="N18" s="9"/>
      <c r="O18" s="9"/>
      <c r="P18" s="9"/>
      <c r="Q18" s="9"/>
      <c r="R18" s="9"/>
      <c r="S18" s="9"/>
      <c r="T18" s="9"/>
      <c r="U18" s="9"/>
      <c r="V18" s="9"/>
      <c r="W18" s="9"/>
      <c r="X18" s="9"/>
      <c r="Y18" s="9"/>
      <c r="Z18" s="9"/>
      <c r="AA18" s="9"/>
      <c r="AB18" s="9"/>
    </row>
    <row r="19" spans="2:28" ht="15" customHeight="1" x14ac:dyDescent="0.2">
      <c r="B19" s="8" t="s">
        <v>17</v>
      </c>
      <c r="C19" s="6">
        <f t="shared" si="1"/>
        <v>0</v>
      </c>
      <c r="D19" s="9"/>
      <c r="E19" s="9"/>
      <c r="F19" s="9"/>
      <c r="G19" s="9"/>
      <c r="H19" s="9"/>
      <c r="I19" s="9"/>
      <c r="J19" s="9"/>
      <c r="K19" s="9"/>
      <c r="L19" s="9"/>
      <c r="M19" s="9"/>
      <c r="N19" s="9"/>
      <c r="O19" s="9"/>
      <c r="P19" s="9"/>
      <c r="Q19" s="9"/>
      <c r="R19" s="9"/>
      <c r="S19" s="9"/>
      <c r="T19" s="9"/>
      <c r="U19" s="9"/>
      <c r="V19" s="9"/>
      <c r="W19" s="9"/>
      <c r="X19" s="9"/>
      <c r="Y19" s="9"/>
      <c r="Z19" s="9"/>
      <c r="AA19" s="9"/>
      <c r="AB19" s="9"/>
    </row>
    <row r="20" spans="2:28" ht="15" customHeight="1" x14ac:dyDescent="0.2">
      <c r="B20" s="8" t="s">
        <v>18</v>
      </c>
      <c r="C20" s="6">
        <f t="shared" si="1"/>
        <v>0</v>
      </c>
      <c r="D20" s="9"/>
      <c r="E20" s="9"/>
      <c r="F20" s="9"/>
      <c r="G20" s="9"/>
      <c r="H20" s="9"/>
      <c r="I20" s="9"/>
      <c r="J20" s="9"/>
      <c r="K20" s="9"/>
      <c r="L20" s="9"/>
      <c r="M20" s="9"/>
      <c r="N20" s="9"/>
      <c r="O20" s="9"/>
      <c r="P20" s="9"/>
      <c r="Q20" s="9"/>
      <c r="R20" s="9"/>
      <c r="S20" s="9"/>
      <c r="T20" s="9"/>
      <c r="U20" s="9"/>
      <c r="V20" s="9"/>
      <c r="W20" s="9"/>
      <c r="X20" s="9"/>
      <c r="Y20" s="9"/>
      <c r="Z20" s="9"/>
      <c r="AA20" s="9"/>
      <c r="AB20" s="9"/>
    </row>
    <row r="21" spans="2:28" s="10" customFormat="1" ht="15" customHeight="1" x14ac:dyDescent="0.2">
      <c r="B21" s="7" t="s">
        <v>19</v>
      </c>
      <c r="C21" s="7">
        <f>SUM(D21:AB21)</f>
        <v>0</v>
      </c>
      <c r="D21" s="7">
        <f>ROUND(((1/POWER((1+'Základní informace'!$C$12),D5-1))*D6),2)</f>
        <v>0</v>
      </c>
      <c r="E21" s="7">
        <f>ROUND(((1/POWER((1+'Základní informace'!$C$12),E5-1))*E6),2)</f>
        <v>0</v>
      </c>
      <c r="F21" s="7">
        <f>ROUND(((1/POWER((1+'Základní informace'!$C$12),F5-1))*F6),2)</f>
        <v>0</v>
      </c>
      <c r="G21" s="7">
        <f>ROUND(((1/POWER((1+'Základní informace'!$C$12),G5-1))*G6),2)</f>
        <v>0</v>
      </c>
      <c r="H21" s="7">
        <f>ROUND(((1/POWER((1+'Základní informace'!$C$12),H5-1))*H6),2)</f>
        <v>0</v>
      </c>
      <c r="I21" s="7">
        <f>ROUND(((1/POWER((1+'Základní informace'!$C$12),I5-1))*I6),2)</f>
        <v>0</v>
      </c>
      <c r="J21" s="7">
        <f>ROUND(((1/POWER((1+'Základní informace'!$C$12),J5-1))*J6),2)</f>
        <v>0</v>
      </c>
      <c r="K21" s="7">
        <f>ROUND(((1/POWER((1+'Základní informace'!$C$12),K5-1))*K6),2)</f>
        <v>0</v>
      </c>
      <c r="L21" s="7">
        <f>ROUND(((1/POWER((1+'Základní informace'!$C$12),L5-1))*L6),2)</f>
        <v>0</v>
      </c>
      <c r="M21" s="7">
        <f>ROUND(((1/POWER((1+'Základní informace'!$C$12),M5-1))*M6),2)</f>
        <v>0</v>
      </c>
      <c r="N21" s="7">
        <f>ROUND(((1/POWER((1+'Základní informace'!$C$12),N5-1))*N6),2)</f>
        <v>0</v>
      </c>
      <c r="O21" s="7">
        <f>ROUND(((1/POWER((1+'Základní informace'!$C$12),O5-1))*O6),2)</f>
        <v>0</v>
      </c>
      <c r="P21" s="7">
        <f>ROUND(((1/POWER((1+'Základní informace'!$C$12),P5-1))*P6),2)</f>
        <v>0</v>
      </c>
      <c r="Q21" s="7">
        <f>ROUND(((1/POWER((1+'Základní informace'!$C$12),Q5-1))*Q6),2)</f>
        <v>0</v>
      </c>
      <c r="R21" s="7">
        <f>ROUND(((1/POWER((1+'Základní informace'!$C$12),R5-1))*R6),2)</f>
        <v>0</v>
      </c>
      <c r="S21" s="7">
        <f>ROUND(((1/POWER((1+'Základní informace'!$C$12),S5-1))*S6),2)</f>
        <v>0</v>
      </c>
      <c r="T21" s="7">
        <f>ROUND(((1/POWER((1+'Základní informace'!$C$12),T5-1))*T6),2)</f>
        <v>0</v>
      </c>
      <c r="U21" s="7">
        <f>ROUND(((1/POWER((1+'Základní informace'!$C$12),U5-1))*U6),2)</f>
        <v>0</v>
      </c>
      <c r="V21" s="7">
        <f>ROUND(((1/POWER((1+'Základní informace'!$C$12),V5-1))*V6),2)</f>
        <v>0</v>
      </c>
      <c r="W21" s="7">
        <f>ROUND(((1/POWER((1+'Základní informace'!$C$12),W5-1))*W6),2)</f>
        <v>0</v>
      </c>
      <c r="X21" s="7">
        <f>ROUND(((1/POWER((1+'Základní informace'!$C$12),X5-1))*X6),2)</f>
        <v>0</v>
      </c>
      <c r="Y21" s="7">
        <f>ROUND(((1/POWER((1+'Základní informace'!$C$12),Y5-1))*Y6),2)</f>
        <v>0</v>
      </c>
      <c r="Z21" s="7">
        <f>ROUND(((1/POWER((1+'Základní informace'!$C$12),Z5-1))*Z6),2)</f>
        <v>0</v>
      </c>
      <c r="AA21" s="7">
        <f>ROUND(((1/POWER((1+'Základní informace'!$C$12),AA5-1))*AA6),2)</f>
        <v>0</v>
      </c>
      <c r="AB21" s="7">
        <f>ROUND(((1/POWER((1+'Základní informace'!$C$12),AB5-1))*AB6),2)</f>
        <v>0</v>
      </c>
    </row>
    <row r="24" spans="2:28" ht="15" customHeight="1" x14ac:dyDescent="0.2">
      <c r="B24" s="3" t="s">
        <v>21</v>
      </c>
    </row>
    <row r="26" spans="2:28" ht="15" customHeight="1" x14ac:dyDescent="0.2">
      <c r="B26" s="11"/>
      <c r="C26" s="12"/>
      <c r="D26" s="13">
        <f>'Základní informace'!$C$4</f>
        <v>2016</v>
      </c>
      <c r="E26" s="14">
        <f>'Základní informace'!$C$4+1</f>
        <v>2017</v>
      </c>
      <c r="F26" s="14">
        <f>'Základní informace'!$C$4+2</f>
        <v>2018</v>
      </c>
      <c r="G26" s="14">
        <f>'Základní informace'!$C$4+3</f>
        <v>2019</v>
      </c>
      <c r="H26" s="14">
        <f>'Základní informace'!$C$4+4</f>
        <v>2020</v>
      </c>
      <c r="I26" s="14">
        <f>'Základní informace'!$C$4+5</f>
        <v>2021</v>
      </c>
      <c r="J26" s="14">
        <f>'Základní informace'!$C$4+6</f>
        <v>2022</v>
      </c>
      <c r="K26" s="14">
        <f>'Základní informace'!$C$4+7</f>
        <v>2023</v>
      </c>
      <c r="L26" s="14">
        <f>'Základní informace'!$C$4+8</f>
        <v>2024</v>
      </c>
      <c r="M26" s="14">
        <f>'Základní informace'!$C$4+9</f>
        <v>2025</v>
      </c>
      <c r="N26" s="14">
        <f>'Základní informace'!$C$4+10</f>
        <v>2026</v>
      </c>
      <c r="O26" s="14">
        <f>'Základní informace'!$C$4+11</f>
        <v>2027</v>
      </c>
      <c r="P26" s="14">
        <f>'Základní informace'!$C$4+12</f>
        <v>2028</v>
      </c>
      <c r="Q26" s="14">
        <f>'Základní informace'!$C$4+13</f>
        <v>2029</v>
      </c>
      <c r="R26" s="14">
        <f>'Základní informace'!$C$4+14</f>
        <v>2030</v>
      </c>
      <c r="S26" s="14">
        <f>'Základní informace'!$C$4+15</f>
        <v>2031</v>
      </c>
      <c r="T26" s="14">
        <f>'Základní informace'!$C$4+16</f>
        <v>2032</v>
      </c>
      <c r="U26" s="14">
        <f>'Základní informace'!$C$4+17</f>
        <v>2033</v>
      </c>
      <c r="V26" s="14">
        <f>'Základní informace'!$C$4+18</f>
        <v>2034</v>
      </c>
      <c r="W26" s="14">
        <f>'Základní informace'!$C$4+19</f>
        <v>2035</v>
      </c>
      <c r="X26" s="14">
        <f>'Základní informace'!$C$4+20</f>
        <v>2036</v>
      </c>
      <c r="Y26" s="14">
        <f>'Základní informace'!$C$4+21</f>
        <v>2037</v>
      </c>
      <c r="Z26" s="14">
        <f>'Základní informace'!$C$4+22</f>
        <v>2038</v>
      </c>
      <c r="AA26" s="14">
        <f>'Základní informace'!$C$4+23</f>
        <v>2039</v>
      </c>
      <c r="AB26" s="14">
        <f>'Základní informace'!$C$4+24</f>
        <v>2040</v>
      </c>
    </row>
    <row r="27" spans="2:28" ht="15" customHeight="1" x14ac:dyDescent="0.2">
      <c r="B27" s="15" t="s">
        <v>3</v>
      </c>
      <c r="C27" s="16" t="s">
        <v>20</v>
      </c>
      <c r="D27" s="13">
        <v>1</v>
      </c>
      <c r="E27" s="14">
        <v>2</v>
      </c>
      <c r="F27" s="14">
        <v>3</v>
      </c>
      <c r="G27" s="14">
        <v>4</v>
      </c>
      <c r="H27" s="14">
        <v>5</v>
      </c>
      <c r="I27" s="14">
        <v>6</v>
      </c>
      <c r="J27" s="14">
        <v>7</v>
      </c>
      <c r="K27" s="14">
        <v>8</v>
      </c>
      <c r="L27" s="14">
        <v>9</v>
      </c>
      <c r="M27" s="14">
        <v>10</v>
      </c>
      <c r="N27" s="14">
        <v>11</v>
      </c>
      <c r="O27" s="14">
        <v>12</v>
      </c>
      <c r="P27" s="14">
        <v>13</v>
      </c>
      <c r="Q27" s="14">
        <v>14</v>
      </c>
      <c r="R27" s="14">
        <v>15</v>
      </c>
      <c r="S27" s="14">
        <v>16</v>
      </c>
      <c r="T27" s="14">
        <v>17</v>
      </c>
      <c r="U27" s="14">
        <v>18</v>
      </c>
      <c r="V27" s="14">
        <v>19</v>
      </c>
      <c r="W27" s="14">
        <v>20</v>
      </c>
      <c r="X27" s="14">
        <v>21</v>
      </c>
      <c r="Y27" s="14">
        <v>22</v>
      </c>
      <c r="Z27" s="14">
        <v>23</v>
      </c>
      <c r="AA27" s="14">
        <v>24</v>
      </c>
      <c r="AB27" s="14">
        <v>25</v>
      </c>
    </row>
    <row r="28" spans="2:28" ht="15" customHeight="1" x14ac:dyDescent="0.2">
      <c r="B28" s="5" t="s">
        <v>22</v>
      </c>
      <c r="C28" s="6">
        <f>SUM(D28:AB28)</f>
        <v>0</v>
      </c>
      <c r="D28" s="7">
        <f>SUM(D29:D36)</f>
        <v>0</v>
      </c>
      <c r="E28" s="7">
        <f>SUM(E29:E36)</f>
        <v>0</v>
      </c>
      <c r="F28" s="7">
        <f t="shared" ref="F28:AB28" si="2">SUM(F29:F36)</f>
        <v>0</v>
      </c>
      <c r="G28" s="7">
        <f t="shared" si="2"/>
        <v>0</v>
      </c>
      <c r="H28" s="7">
        <f t="shared" si="2"/>
        <v>0</v>
      </c>
      <c r="I28" s="7">
        <f t="shared" si="2"/>
        <v>0</v>
      </c>
      <c r="J28" s="7">
        <f t="shared" si="2"/>
        <v>0</v>
      </c>
      <c r="K28" s="7">
        <f t="shared" si="2"/>
        <v>0</v>
      </c>
      <c r="L28" s="7">
        <f t="shared" si="2"/>
        <v>0</v>
      </c>
      <c r="M28" s="7">
        <f t="shared" si="2"/>
        <v>0</v>
      </c>
      <c r="N28" s="7">
        <f t="shared" si="2"/>
        <v>0</v>
      </c>
      <c r="O28" s="7">
        <f t="shared" si="2"/>
        <v>0</v>
      </c>
      <c r="P28" s="7">
        <f t="shared" si="2"/>
        <v>0</v>
      </c>
      <c r="Q28" s="7">
        <f t="shared" si="2"/>
        <v>0</v>
      </c>
      <c r="R28" s="7">
        <f t="shared" si="2"/>
        <v>0</v>
      </c>
      <c r="S28" s="7">
        <f t="shared" si="2"/>
        <v>0</v>
      </c>
      <c r="T28" s="7">
        <f t="shared" si="2"/>
        <v>0</v>
      </c>
      <c r="U28" s="7">
        <f t="shared" si="2"/>
        <v>0</v>
      </c>
      <c r="V28" s="7">
        <f t="shared" si="2"/>
        <v>0</v>
      </c>
      <c r="W28" s="7">
        <f t="shared" si="2"/>
        <v>0</v>
      </c>
      <c r="X28" s="7">
        <f t="shared" si="2"/>
        <v>0</v>
      </c>
      <c r="Y28" s="7">
        <f t="shared" si="2"/>
        <v>0</v>
      </c>
      <c r="Z28" s="7">
        <f t="shared" si="2"/>
        <v>0</v>
      </c>
      <c r="AA28" s="7">
        <f t="shared" si="2"/>
        <v>0</v>
      </c>
      <c r="AB28" s="7">
        <f t="shared" si="2"/>
        <v>0</v>
      </c>
    </row>
    <row r="29" spans="2:28" ht="15" customHeight="1" x14ac:dyDescent="0.2">
      <c r="B29" s="8" t="s">
        <v>23</v>
      </c>
      <c r="C29" s="6">
        <f t="shared" ref="C29:C36" si="3">SUM(D29:AB29)</f>
        <v>0</v>
      </c>
      <c r="D29" s="9"/>
      <c r="E29" s="9"/>
      <c r="F29" s="9"/>
      <c r="G29" s="9"/>
      <c r="H29" s="9"/>
      <c r="I29" s="9"/>
      <c r="J29" s="9"/>
      <c r="K29" s="9"/>
      <c r="L29" s="9"/>
      <c r="M29" s="9"/>
      <c r="N29" s="9"/>
      <c r="O29" s="9"/>
      <c r="P29" s="9"/>
      <c r="Q29" s="9"/>
      <c r="R29" s="9"/>
      <c r="S29" s="9"/>
      <c r="T29" s="9"/>
      <c r="U29" s="9"/>
      <c r="V29" s="9"/>
      <c r="W29" s="9"/>
      <c r="X29" s="9"/>
      <c r="Y29" s="9"/>
      <c r="Z29" s="9"/>
      <c r="AA29" s="9"/>
      <c r="AB29" s="9"/>
    </row>
    <row r="30" spans="2:28" ht="15" customHeight="1" x14ac:dyDescent="0.2">
      <c r="B30" s="8" t="s">
        <v>24</v>
      </c>
      <c r="C30" s="6">
        <f t="shared" si="3"/>
        <v>0</v>
      </c>
      <c r="D30" s="9"/>
      <c r="E30" s="9"/>
      <c r="F30" s="9"/>
      <c r="G30" s="9"/>
      <c r="H30" s="9"/>
      <c r="I30" s="9"/>
      <c r="J30" s="9"/>
      <c r="K30" s="9"/>
      <c r="L30" s="9"/>
      <c r="M30" s="9"/>
      <c r="N30" s="9"/>
      <c r="O30" s="9"/>
      <c r="P30" s="9"/>
      <c r="Q30" s="9"/>
      <c r="R30" s="9"/>
      <c r="S30" s="9"/>
      <c r="T30" s="9"/>
      <c r="U30" s="9"/>
      <c r="V30" s="9"/>
      <c r="W30" s="9"/>
      <c r="X30" s="9"/>
      <c r="Y30" s="9"/>
      <c r="Z30" s="9"/>
      <c r="AA30" s="9"/>
      <c r="AB30" s="9"/>
    </row>
    <row r="31" spans="2:28" ht="15" customHeight="1" x14ac:dyDescent="0.2">
      <c r="B31" s="8" t="s">
        <v>25</v>
      </c>
      <c r="C31" s="6">
        <f t="shared" si="3"/>
        <v>0</v>
      </c>
      <c r="D31" s="9"/>
      <c r="E31" s="9"/>
      <c r="F31" s="9"/>
      <c r="G31" s="9"/>
      <c r="H31" s="9"/>
      <c r="I31" s="9"/>
      <c r="J31" s="9"/>
      <c r="K31" s="9"/>
      <c r="L31" s="9"/>
      <c r="M31" s="9"/>
      <c r="N31" s="9"/>
      <c r="O31" s="9"/>
      <c r="P31" s="9"/>
      <c r="Q31" s="9"/>
      <c r="R31" s="9"/>
      <c r="S31" s="9"/>
      <c r="T31" s="9"/>
      <c r="U31" s="9"/>
      <c r="V31" s="9"/>
      <c r="W31" s="9"/>
      <c r="X31" s="9"/>
      <c r="Y31" s="9"/>
      <c r="Z31" s="9"/>
      <c r="AA31" s="9"/>
      <c r="AB31" s="9"/>
    </row>
    <row r="32" spans="2:28" ht="15" customHeight="1" x14ac:dyDescent="0.2">
      <c r="B32" s="8" t="s">
        <v>26</v>
      </c>
      <c r="C32" s="6">
        <f t="shared" si="3"/>
        <v>0</v>
      </c>
      <c r="D32" s="9"/>
      <c r="E32" s="9"/>
      <c r="F32" s="9"/>
      <c r="G32" s="9"/>
      <c r="H32" s="9"/>
      <c r="I32" s="9"/>
      <c r="J32" s="9"/>
      <c r="K32" s="9"/>
      <c r="L32" s="9"/>
      <c r="M32" s="9"/>
      <c r="N32" s="9"/>
      <c r="O32" s="9"/>
      <c r="P32" s="9"/>
      <c r="Q32" s="9"/>
      <c r="R32" s="9"/>
      <c r="S32" s="9"/>
      <c r="T32" s="9"/>
      <c r="U32" s="9"/>
      <c r="V32" s="9"/>
      <c r="W32" s="9"/>
      <c r="X32" s="9"/>
      <c r="Y32" s="9"/>
      <c r="Z32" s="9"/>
      <c r="AA32" s="9"/>
      <c r="AB32" s="9"/>
    </row>
    <row r="33" spans="2:28" ht="15" customHeight="1" x14ac:dyDescent="0.2">
      <c r="B33" s="8" t="s">
        <v>27</v>
      </c>
      <c r="C33" s="6">
        <f t="shared" si="3"/>
        <v>0</v>
      </c>
      <c r="D33" s="9"/>
      <c r="E33" s="9"/>
      <c r="F33" s="9"/>
      <c r="G33" s="9"/>
      <c r="H33" s="9"/>
      <c r="I33" s="9"/>
      <c r="J33" s="9"/>
      <c r="K33" s="9"/>
      <c r="L33" s="9"/>
      <c r="M33" s="9"/>
      <c r="N33" s="9"/>
      <c r="O33" s="9"/>
      <c r="P33" s="9"/>
      <c r="Q33" s="9"/>
      <c r="R33" s="9"/>
      <c r="S33" s="9"/>
      <c r="T33" s="9"/>
      <c r="U33" s="9"/>
      <c r="V33" s="9"/>
      <c r="W33" s="9"/>
      <c r="X33" s="9"/>
      <c r="Y33" s="9"/>
      <c r="Z33" s="9"/>
      <c r="AA33" s="9"/>
      <c r="AB33" s="9"/>
    </row>
    <row r="34" spans="2:28" ht="15" customHeight="1" x14ac:dyDescent="0.2">
      <c r="B34" s="8" t="s">
        <v>28</v>
      </c>
      <c r="C34" s="6">
        <f t="shared" si="3"/>
        <v>0</v>
      </c>
      <c r="D34" s="9"/>
      <c r="E34" s="9"/>
      <c r="F34" s="9"/>
      <c r="G34" s="9"/>
      <c r="H34" s="9"/>
      <c r="I34" s="9"/>
      <c r="J34" s="9"/>
      <c r="K34" s="9"/>
      <c r="L34" s="9"/>
      <c r="M34" s="9"/>
      <c r="N34" s="9"/>
      <c r="O34" s="9"/>
      <c r="P34" s="9"/>
      <c r="Q34" s="9"/>
      <c r="R34" s="9"/>
      <c r="S34" s="9"/>
      <c r="T34" s="9"/>
      <c r="U34" s="9"/>
      <c r="V34" s="9"/>
      <c r="W34" s="9"/>
      <c r="X34" s="9"/>
      <c r="Y34" s="9"/>
      <c r="Z34" s="9"/>
      <c r="AA34" s="9"/>
      <c r="AB34" s="9"/>
    </row>
    <row r="35" spans="2:28" ht="15" customHeight="1" x14ac:dyDescent="0.2">
      <c r="B35" s="8" t="s">
        <v>29</v>
      </c>
      <c r="C35" s="6">
        <f t="shared" si="3"/>
        <v>0</v>
      </c>
      <c r="D35" s="9"/>
      <c r="E35" s="9"/>
      <c r="F35" s="9"/>
      <c r="G35" s="9"/>
      <c r="H35" s="9"/>
      <c r="I35" s="9"/>
      <c r="J35" s="9"/>
      <c r="K35" s="9"/>
      <c r="L35" s="9"/>
      <c r="M35" s="9"/>
      <c r="N35" s="9"/>
      <c r="O35" s="9"/>
      <c r="P35" s="9"/>
      <c r="Q35" s="9"/>
      <c r="R35" s="9"/>
      <c r="S35" s="9"/>
      <c r="T35" s="9"/>
      <c r="U35" s="9"/>
      <c r="V35" s="9"/>
      <c r="W35" s="9"/>
      <c r="X35" s="9"/>
      <c r="Y35" s="9"/>
      <c r="Z35" s="9"/>
      <c r="AA35" s="9"/>
      <c r="AB35" s="9"/>
    </row>
    <row r="36" spans="2:28" ht="15" customHeight="1" x14ac:dyDescent="0.2">
      <c r="B36" s="8" t="s">
        <v>30</v>
      </c>
      <c r="C36" s="6">
        <f t="shared" si="3"/>
        <v>0</v>
      </c>
      <c r="D36" s="9"/>
      <c r="E36" s="9"/>
      <c r="F36" s="9"/>
      <c r="G36" s="9"/>
      <c r="H36" s="9"/>
      <c r="I36" s="9"/>
      <c r="J36" s="9"/>
      <c r="K36" s="9"/>
      <c r="L36" s="9"/>
      <c r="M36" s="9"/>
      <c r="N36" s="9"/>
      <c r="O36" s="9"/>
      <c r="P36" s="9"/>
      <c r="Q36" s="9"/>
      <c r="R36" s="9"/>
      <c r="S36" s="9"/>
      <c r="T36" s="9"/>
      <c r="U36" s="9"/>
      <c r="V36" s="9"/>
      <c r="W36" s="9"/>
      <c r="X36" s="9"/>
      <c r="Y36" s="9"/>
      <c r="Z36" s="9"/>
      <c r="AA36" s="9"/>
      <c r="AB36" s="9"/>
    </row>
    <row r="37" spans="2:28" ht="15" customHeight="1" x14ac:dyDescent="0.2">
      <c r="B37" s="8" t="s">
        <v>31</v>
      </c>
      <c r="C37" s="7">
        <f>SUM(D37:AB37)</f>
        <v>0</v>
      </c>
      <c r="D37" s="7">
        <f>ROUND(((1/POWER((1+'Základní informace'!$C$12),'Investice a zdroje'!D27-1))*'Investice a zdroje'!D28),2)</f>
        <v>0</v>
      </c>
      <c r="E37" s="7">
        <f>ROUND(((1/POWER((1+'Základní informace'!$C$12),'Investice a zdroje'!E27-1))*'Investice a zdroje'!E28),2)</f>
        <v>0</v>
      </c>
      <c r="F37" s="7">
        <f>ROUND(((1/POWER((1+'Základní informace'!$C$12),'Investice a zdroje'!F27-1))*'Investice a zdroje'!F28),2)</f>
        <v>0</v>
      </c>
      <c r="G37" s="7">
        <f>ROUND(((1/POWER((1+'Základní informace'!$C$12),'Investice a zdroje'!G27-1))*'Investice a zdroje'!G28),2)</f>
        <v>0</v>
      </c>
      <c r="H37" s="7">
        <f>ROUND(((1/POWER((1+'Základní informace'!$C$12),'Investice a zdroje'!H27-1))*'Investice a zdroje'!H28),2)</f>
        <v>0</v>
      </c>
      <c r="I37" s="7">
        <f>ROUND(((1/POWER((1+'Základní informace'!$C$12),'Investice a zdroje'!I27-1))*'Investice a zdroje'!I28),2)</f>
        <v>0</v>
      </c>
      <c r="J37" s="7">
        <f>ROUND(((1/POWER((1+'Základní informace'!$C$12),'Investice a zdroje'!J27-1))*'Investice a zdroje'!J28),2)</f>
        <v>0</v>
      </c>
      <c r="K37" s="7">
        <f>ROUND(((1/POWER((1+'Základní informace'!$C$12),'Investice a zdroje'!K27-1))*'Investice a zdroje'!K28),2)</f>
        <v>0</v>
      </c>
      <c r="L37" s="7">
        <f>ROUND(((1/POWER((1+'Základní informace'!$C$12),'Investice a zdroje'!L27-1))*'Investice a zdroje'!L28),2)</f>
        <v>0</v>
      </c>
      <c r="M37" s="7">
        <f>ROUND(((1/POWER((1+'Základní informace'!$C$12),'Investice a zdroje'!M27-1))*'Investice a zdroje'!M28),2)</f>
        <v>0</v>
      </c>
      <c r="N37" s="7">
        <f>ROUND(((1/POWER((1+'Základní informace'!$C$12),'Investice a zdroje'!N27-1))*'Investice a zdroje'!N28),2)</f>
        <v>0</v>
      </c>
      <c r="O37" s="7">
        <f>ROUND(((1/POWER((1+'Základní informace'!$C$12),'Investice a zdroje'!O27-1))*'Investice a zdroje'!O28),2)</f>
        <v>0</v>
      </c>
      <c r="P37" s="7">
        <f>ROUND(((1/POWER((1+'Základní informace'!$C$12),'Investice a zdroje'!P27-1))*'Investice a zdroje'!P28),2)</f>
        <v>0</v>
      </c>
      <c r="Q37" s="7">
        <f>ROUND(((1/POWER((1+'Základní informace'!$C$12),'Investice a zdroje'!Q27-1))*'Investice a zdroje'!Q28),2)</f>
        <v>0</v>
      </c>
      <c r="R37" s="7">
        <f>ROUND(((1/POWER((1+'Základní informace'!$C$12),'Investice a zdroje'!R27-1))*'Investice a zdroje'!R28),2)</f>
        <v>0</v>
      </c>
      <c r="S37" s="7">
        <f>ROUND(((1/POWER((1+'Základní informace'!$C$12),'Investice a zdroje'!S27-1))*'Investice a zdroje'!S28),2)</f>
        <v>0</v>
      </c>
      <c r="T37" s="7">
        <f>ROUND(((1/POWER((1+'Základní informace'!$C$12),'Investice a zdroje'!T27-1))*'Investice a zdroje'!T28),2)</f>
        <v>0</v>
      </c>
      <c r="U37" s="7">
        <f>ROUND(((1/POWER((1+'Základní informace'!$C$12),'Investice a zdroje'!U27-1))*'Investice a zdroje'!U28),2)</f>
        <v>0</v>
      </c>
      <c r="V37" s="7">
        <f>ROUND(((1/POWER((1+'Základní informace'!$C$12),'Investice a zdroje'!V27-1))*'Investice a zdroje'!V28),2)</f>
        <v>0</v>
      </c>
      <c r="W37" s="7">
        <f>ROUND(((1/POWER((1+'Základní informace'!$C$12),'Investice a zdroje'!W27-1))*'Investice a zdroje'!W28),2)</f>
        <v>0</v>
      </c>
      <c r="X37" s="7">
        <f>ROUND(((1/POWER((1+'Základní informace'!$C$12),'Investice a zdroje'!X27-1))*'Investice a zdroje'!X28),2)</f>
        <v>0</v>
      </c>
      <c r="Y37" s="7">
        <f>ROUND(((1/POWER((1+'Základní informace'!$C$12),'Investice a zdroje'!Y27-1))*'Investice a zdroje'!Y28),2)</f>
        <v>0</v>
      </c>
      <c r="Z37" s="7">
        <f>ROUND(((1/POWER((1+'Základní informace'!$C$12),'Investice a zdroje'!Z27-1))*'Investice a zdroje'!Z28),2)</f>
        <v>0</v>
      </c>
      <c r="AA37" s="7">
        <f>ROUND(((1/POWER((1+'Základní informace'!$C$12),'Investice a zdroje'!AA27-1))*'Investice a zdroje'!AA28),2)</f>
        <v>0</v>
      </c>
      <c r="AB37" s="7">
        <f>ROUND(((1/POWER((1+'Základní informace'!$C$12),'Investice a zdroje'!AB27-1))*'Investice a zdroje'!AB28),2)</f>
        <v>0</v>
      </c>
    </row>
    <row r="40" spans="2:28" x14ac:dyDescent="0.2">
      <c r="C40" s="10"/>
    </row>
    <row r="41" spans="2:28" x14ac:dyDescent="0.2">
      <c r="D41" s="10"/>
      <c r="E41" s="10"/>
      <c r="F41" s="10"/>
    </row>
  </sheetData>
  <pageMargins left="0.23622047244094491" right="0.23622047244094491" top="0.74803149606299213" bottom="0.74803149606299213" header="0.31496062992125984" footer="0.31496062992125984"/>
  <pageSetup paperSize="9" scale="38" fitToHeight="0" orientation="landscape" verticalDpi="0" r:id="rId1"/>
  <headerFooter>
    <oddHeader>&amp;A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pageSetUpPr fitToPage="1"/>
  </sheetPr>
  <dimension ref="B2:U34"/>
  <sheetViews>
    <sheetView topLeftCell="A10" workbookViewId="0">
      <pane xSplit="3" topLeftCell="D1" activePane="topRight" state="frozen"/>
      <selection activeCell="N37" sqref="N37"/>
      <selection pane="topRight" activeCell="B33" sqref="B33"/>
    </sheetView>
  </sheetViews>
  <sheetFormatPr defaultRowHeight="12" x14ac:dyDescent="0.2"/>
  <cols>
    <col min="1" max="1" width="3.5703125" style="4" customWidth="1"/>
    <col min="2" max="2" width="49.5703125" style="4" customWidth="1"/>
    <col min="3" max="21" width="12.7109375" style="4" customWidth="1"/>
    <col min="22" max="16384" width="9.140625" style="4"/>
  </cols>
  <sheetData>
    <row r="2" spans="2:21" x14ac:dyDescent="0.2">
      <c r="B2" s="17" t="s">
        <v>32</v>
      </c>
      <c r="C2" s="17"/>
      <c r="D2" s="17"/>
      <c r="E2" s="17"/>
    </row>
    <row r="4" spans="2:21" x14ac:dyDescent="0.2">
      <c r="B4" s="11"/>
      <c r="C4" s="12"/>
      <c r="D4" s="30">
        <f>'Základní informace'!$C$4</f>
        <v>2016</v>
      </c>
      <c r="E4" s="29">
        <f>'Základní informace'!$C$4+1</f>
        <v>2017</v>
      </c>
      <c r="F4" s="29">
        <f>'Základní informace'!$C$4+2</f>
        <v>2018</v>
      </c>
      <c r="G4" s="29">
        <f>'Základní informace'!$C$4+3</f>
        <v>2019</v>
      </c>
      <c r="H4" s="29">
        <f>'Základní informace'!$C$4+4</f>
        <v>2020</v>
      </c>
      <c r="I4" s="29">
        <f>'Základní informace'!$C$4+5</f>
        <v>2021</v>
      </c>
      <c r="J4" s="29">
        <f>'Základní informace'!$C$4+6</f>
        <v>2022</v>
      </c>
      <c r="K4" s="29">
        <f>'Základní informace'!$C$4+7</f>
        <v>2023</v>
      </c>
      <c r="L4" s="29">
        <f>'Základní informace'!$C$4+8</f>
        <v>2024</v>
      </c>
      <c r="M4" s="29">
        <f>'Základní informace'!$C$4+9</f>
        <v>2025</v>
      </c>
      <c r="N4" s="29">
        <f>'Základní informace'!$C$4+10</f>
        <v>2026</v>
      </c>
      <c r="O4" s="29">
        <f>'Základní informace'!$C$4+11</f>
        <v>2027</v>
      </c>
      <c r="P4" s="29">
        <f>'Základní informace'!$C$4+12</f>
        <v>2028</v>
      </c>
      <c r="Q4" s="29">
        <f>'Základní informace'!$C$4+13</f>
        <v>2029</v>
      </c>
      <c r="R4" s="29">
        <f>'Základní informace'!$C$4+14</f>
        <v>2030</v>
      </c>
      <c r="S4" s="29">
        <f>'Základní informace'!$C$4+15</f>
        <v>2031</v>
      </c>
      <c r="T4" s="29">
        <f>'Základní informace'!$C$4+16</f>
        <v>2032</v>
      </c>
      <c r="U4" s="29">
        <f>'Základní informace'!$C$4+17</f>
        <v>2033</v>
      </c>
    </row>
    <row r="5" spans="2:21" x14ac:dyDescent="0.2">
      <c r="B5" s="15" t="s">
        <v>0</v>
      </c>
      <c r="C5" s="16" t="s">
        <v>20</v>
      </c>
      <c r="D5" s="30">
        <v>1</v>
      </c>
      <c r="E5" s="29">
        <v>2</v>
      </c>
      <c r="F5" s="29">
        <v>3</v>
      </c>
      <c r="G5" s="29">
        <v>4</v>
      </c>
      <c r="H5" s="29">
        <v>5</v>
      </c>
      <c r="I5" s="29">
        <v>6</v>
      </c>
      <c r="J5" s="29">
        <v>7</v>
      </c>
      <c r="K5" s="29">
        <v>8</v>
      </c>
      <c r="L5" s="29">
        <v>9</v>
      </c>
      <c r="M5" s="29">
        <v>10</v>
      </c>
      <c r="N5" s="29">
        <v>11</v>
      </c>
      <c r="O5" s="29">
        <v>12</v>
      </c>
      <c r="P5" s="29">
        <v>13</v>
      </c>
      <c r="Q5" s="29">
        <v>14</v>
      </c>
      <c r="R5" s="29">
        <v>15</v>
      </c>
      <c r="S5" s="29">
        <v>16</v>
      </c>
      <c r="T5" s="29">
        <v>17</v>
      </c>
      <c r="U5" s="29">
        <v>18</v>
      </c>
    </row>
    <row r="6" spans="2:21" x14ac:dyDescent="0.2">
      <c r="B6" s="5" t="s">
        <v>33</v>
      </c>
      <c r="C6" s="6">
        <f t="shared" ref="C6:C18" si="0">SUM(D6:U6)</f>
        <v>0</v>
      </c>
      <c r="D6" s="7">
        <f>SUM(D7:D13)</f>
        <v>0</v>
      </c>
      <c r="E6" s="7">
        <f>SUM(E7:E13)</f>
        <v>0</v>
      </c>
      <c r="F6" s="7">
        <f t="shared" ref="F6:U6" si="1">SUM(F7:F13)</f>
        <v>0</v>
      </c>
      <c r="G6" s="7">
        <f t="shared" si="1"/>
        <v>0</v>
      </c>
      <c r="H6" s="7">
        <f t="shared" si="1"/>
        <v>0</v>
      </c>
      <c r="I6" s="7">
        <f t="shared" si="1"/>
        <v>0</v>
      </c>
      <c r="J6" s="7">
        <f t="shared" si="1"/>
        <v>0</v>
      </c>
      <c r="K6" s="7">
        <f t="shared" si="1"/>
        <v>0</v>
      </c>
      <c r="L6" s="7">
        <f t="shared" si="1"/>
        <v>0</v>
      </c>
      <c r="M6" s="7">
        <f t="shared" si="1"/>
        <v>0</v>
      </c>
      <c r="N6" s="7">
        <f t="shared" si="1"/>
        <v>0</v>
      </c>
      <c r="O6" s="7">
        <f t="shared" si="1"/>
        <v>0</v>
      </c>
      <c r="P6" s="7">
        <f t="shared" si="1"/>
        <v>0</v>
      </c>
      <c r="Q6" s="7">
        <f t="shared" si="1"/>
        <v>0</v>
      </c>
      <c r="R6" s="7">
        <f t="shared" si="1"/>
        <v>0</v>
      </c>
      <c r="S6" s="7">
        <f t="shared" si="1"/>
        <v>0</v>
      </c>
      <c r="T6" s="7">
        <f t="shared" si="1"/>
        <v>0</v>
      </c>
      <c r="U6" s="7">
        <f t="shared" si="1"/>
        <v>0</v>
      </c>
    </row>
    <row r="7" spans="2:21" x14ac:dyDescent="0.2">
      <c r="B7" s="8" t="s">
        <v>10</v>
      </c>
      <c r="C7" s="6">
        <f t="shared" si="0"/>
        <v>0</v>
      </c>
      <c r="D7" s="9"/>
      <c r="E7" s="9"/>
      <c r="F7" s="9"/>
      <c r="G7" s="9"/>
      <c r="H7" s="9"/>
      <c r="I7" s="9"/>
      <c r="J7" s="9"/>
      <c r="K7" s="9"/>
      <c r="L7" s="9"/>
      <c r="M7" s="9"/>
      <c r="N7" s="9"/>
      <c r="O7" s="9"/>
      <c r="P7" s="9"/>
      <c r="Q7" s="9"/>
      <c r="R7" s="9"/>
      <c r="S7" s="9"/>
      <c r="T7" s="9"/>
      <c r="U7" s="9"/>
    </row>
    <row r="8" spans="2:21" x14ac:dyDescent="0.2">
      <c r="B8" s="8" t="s">
        <v>34</v>
      </c>
      <c r="C8" s="6">
        <f t="shared" si="0"/>
        <v>0</v>
      </c>
      <c r="D8" s="9"/>
      <c r="E8" s="9"/>
      <c r="F8" s="9"/>
      <c r="G8" s="9"/>
      <c r="H8" s="9"/>
      <c r="I8" s="9"/>
      <c r="J8" s="9"/>
      <c r="K8" s="9"/>
      <c r="L8" s="9"/>
      <c r="M8" s="9"/>
      <c r="N8" s="9"/>
      <c r="O8" s="9"/>
      <c r="P8" s="9"/>
      <c r="Q8" s="9"/>
      <c r="R8" s="9"/>
      <c r="S8" s="9"/>
      <c r="T8" s="9"/>
      <c r="U8" s="9"/>
    </row>
    <row r="9" spans="2:21" x14ac:dyDescent="0.2">
      <c r="B9" s="8" t="s">
        <v>35</v>
      </c>
      <c r="C9" s="6">
        <f t="shared" si="0"/>
        <v>0</v>
      </c>
      <c r="D9" s="9"/>
      <c r="E9" s="9"/>
      <c r="F9" s="9"/>
      <c r="G9" s="9"/>
      <c r="H9" s="9"/>
      <c r="I9" s="9"/>
      <c r="J9" s="9"/>
      <c r="K9" s="9"/>
      <c r="L9" s="9"/>
      <c r="M9" s="9"/>
      <c r="N9" s="9"/>
      <c r="O9" s="9"/>
      <c r="P9" s="9"/>
      <c r="Q9" s="9"/>
      <c r="R9" s="9"/>
      <c r="S9" s="9"/>
      <c r="T9" s="9"/>
      <c r="U9" s="9"/>
    </row>
    <row r="10" spans="2:21" x14ac:dyDescent="0.2">
      <c r="B10" s="8" t="s">
        <v>36</v>
      </c>
      <c r="C10" s="6">
        <f t="shared" si="0"/>
        <v>0</v>
      </c>
      <c r="D10" s="9"/>
      <c r="E10" s="9"/>
      <c r="F10" s="9"/>
      <c r="G10" s="9"/>
      <c r="H10" s="9"/>
      <c r="I10" s="9"/>
      <c r="J10" s="9"/>
      <c r="K10" s="9"/>
      <c r="L10" s="9"/>
      <c r="M10" s="9"/>
      <c r="N10" s="9"/>
      <c r="O10" s="9"/>
      <c r="P10" s="9"/>
      <c r="Q10" s="9"/>
      <c r="R10" s="9"/>
      <c r="S10" s="9"/>
      <c r="T10" s="9"/>
      <c r="U10" s="9"/>
    </row>
    <row r="11" spans="2:21" x14ac:dyDescent="0.2">
      <c r="B11" s="8" t="s">
        <v>15</v>
      </c>
      <c r="C11" s="6">
        <f t="shared" si="0"/>
        <v>0</v>
      </c>
      <c r="D11" s="9"/>
      <c r="E11" s="9"/>
      <c r="F11" s="9"/>
      <c r="G11" s="9"/>
      <c r="H11" s="9"/>
      <c r="I11" s="9"/>
      <c r="J11" s="9"/>
      <c r="K11" s="9"/>
      <c r="L11" s="9"/>
      <c r="M11" s="9"/>
      <c r="N11" s="9"/>
      <c r="O11" s="9"/>
      <c r="P11" s="9"/>
      <c r="Q11" s="9"/>
      <c r="R11" s="9"/>
      <c r="S11" s="9"/>
      <c r="T11" s="9"/>
      <c r="U11" s="9"/>
    </row>
    <row r="12" spans="2:21" x14ac:dyDescent="0.2">
      <c r="B12" s="8" t="s">
        <v>37</v>
      </c>
      <c r="C12" s="6">
        <f t="shared" si="0"/>
        <v>0</v>
      </c>
      <c r="D12" s="9"/>
      <c r="E12" s="9"/>
      <c r="F12" s="9"/>
      <c r="G12" s="9"/>
      <c r="H12" s="9"/>
      <c r="I12" s="9"/>
      <c r="J12" s="9"/>
      <c r="K12" s="9"/>
      <c r="L12" s="9"/>
      <c r="M12" s="9"/>
      <c r="N12" s="9"/>
      <c r="O12" s="9"/>
      <c r="P12" s="9"/>
      <c r="Q12" s="9"/>
      <c r="R12" s="9"/>
      <c r="S12" s="9"/>
      <c r="T12" s="9"/>
      <c r="U12" s="9"/>
    </row>
    <row r="13" spans="2:21" x14ac:dyDescent="0.2">
      <c r="B13" s="8" t="s">
        <v>38</v>
      </c>
      <c r="C13" s="6">
        <f t="shared" si="0"/>
        <v>0</v>
      </c>
      <c r="D13" s="9"/>
      <c r="E13" s="9"/>
      <c r="F13" s="9"/>
      <c r="G13" s="9"/>
      <c r="H13" s="9"/>
      <c r="I13" s="9"/>
      <c r="J13" s="9"/>
      <c r="K13" s="9"/>
      <c r="L13" s="9"/>
      <c r="M13" s="9"/>
      <c r="N13" s="9"/>
      <c r="O13" s="9"/>
      <c r="P13" s="9"/>
      <c r="Q13" s="9"/>
      <c r="R13" s="9"/>
      <c r="S13" s="9"/>
      <c r="T13" s="9"/>
      <c r="U13" s="9"/>
    </row>
    <row r="14" spans="2:21" x14ac:dyDescent="0.2">
      <c r="B14" s="8" t="s">
        <v>51</v>
      </c>
      <c r="C14" s="6">
        <f t="shared" si="0"/>
        <v>0</v>
      </c>
      <c r="D14" s="9"/>
      <c r="E14" s="9"/>
      <c r="F14" s="9"/>
      <c r="G14" s="9"/>
      <c r="H14" s="9"/>
      <c r="I14" s="9"/>
      <c r="J14" s="9"/>
      <c r="K14" s="9"/>
      <c r="L14" s="9"/>
      <c r="M14" s="9"/>
      <c r="N14" s="9"/>
      <c r="O14" s="9"/>
      <c r="P14" s="9"/>
      <c r="Q14" s="9"/>
      <c r="R14" s="9"/>
      <c r="S14" s="9"/>
      <c r="T14" s="9"/>
      <c r="U14" s="9"/>
    </row>
    <row r="15" spans="2:21" x14ac:dyDescent="0.2">
      <c r="B15" s="8" t="s">
        <v>39</v>
      </c>
      <c r="C15" s="6">
        <f t="shared" si="0"/>
        <v>0</v>
      </c>
      <c r="D15" s="9"/>
      <c r="E15" s="9"/>
      <c r="F15" s="9"/>
      <c r="G15" s="9"/>
      <c r="H15" s="9"/>
      <c r="I15" s="9"/>
      <c r="J15" s="9"/>
      <c r="K15" s="9"/>
      <c r="L15" s="9"/>
      <c r="M15" s="9"/>
      <c r="N15" s="9"/>
      <c r="O15" s="9"/>
      <c r="P15" s="9"/>
      <c r="Q15" s="9"/>
      <c r="R15" s="9"/>
      <c r="S15" s="9"/>
      <c r="T15" s="9"/>
      <c r="U15" s="9"/>
    </row>
    <row r="16" spans="2:21" x14ac:dyDescent="0.2">
      <c r="B16" s="8" t="s">
        <v>40</v>
      </c>
      <c r="C16" s="7">
        <f t="shared" si="0"/>
        <v>0</v>
      </c>
      <c r="D16" s="7">
        <f>ROUND(((1/POWER((1+'Základní informace'!$C$12),D5-1))*D6),2)</f>
        <v>0</v>
      </c>
      <c r="E16" s="7">
        <f>ROUND(((1/POWER((1+'Základní informace'!$C$12),E5-1))*E6),2)</f>
        <v>0</v>
      </c>
      <c r="F16" s="7">
        <f>ROUND(((1/POWER((1+'Základní informace'!$C$12),F5-1))*F6),2)</f>
        <v>0</v>
      </c>
      <c r="G16" s="7">
        <f>ROUND(((1/POWER((1+'Základní informace'!$C$12),G5-1))*G6),2)</f>
        <v>0</v>
      </c>
      <c r="H16" s="7">
        <f>ROUND(((1/POWER((1+'Základní informace'!$C$12),H5-1))*H6),2)</f>
        <v>0</v>
      </c>
      <c r="I16" s="7">
        <f>ROUND(((1/POWER((1+'Základní informace'!$C$12),I5-1))*I6),2)</f>
        <v>0</v>
      </c>
      <c r="J16" s="7">
        <f>ROUND(((1/POWER((1+'Základní informace'!$C$12),J5-1))*J6),2)</f>
        <v>0</v>
      </c>
      <c r="K16" s="7">
        <f>ROUND(((1/POWER((1+'Základní informace'!$C$12),K5-1))*K6),2)</f>
        <v>0</v>
      </c>
      <c r="L16" s="7">
        <f>ROUND(((1/POWER((1+'Základní informace'!$C$12),L5-1))*L6),2)</f>
        <v>0</v>
      </c>
      <c r="M16" s="7">
        <f>ROUND(((1/POWER((1+'Základní informace'!$C$12),M5-1))*M6),2)</f>
        <v>0</v>
      </c>
      <c r="N16" s="7">
        <f>ROUND(((1/POWER((1+'Základní informace'!$C$12),N5-1))*N6),2)</f>
        <v>0</v>
      </c>
      <c r="O16" s="7">
        <f>ROUND(((1/POWER((1+'Základní informace'!$C$12),O5-1))*O6),2)</f>
        <v>0</v>
      </c>
      <c r="P16" s="7">
        <f>ROUND(((1/POWER((1+'Základní informace'!$C$12),P5-1))*P6),2)</f>
        <v>0</v>
      </c>
      <c r="Q16" s="7">
        <f>ROUND(((1/POWER((1+'Základní informace'!$C$12),Q5-1))*Q6),2)</f>
        <v>0</v>
      </c>
      <c r="R16" s="7">
        <f>ROUND(((1/POWER((1+'Základní informace'!$C$12),R5-1))*R6),2)</f>
        <v>0</v>
      </c>
      <c r="S16" s="7">
        <f>ROUND(((1/POWER((1+'Základní informace'!$C$12),S5-1))*S6),2)</f>
        <v>0</v>
      </c>
      <c r="T16" s="7">
        <f>ROUND(((1/POWER((1+'Základní informace'!$C$12),T5-1))*T6),2)</f>
        <v>0</v>
      </c>
      <c r="U16" s="7">
        <f>ROUND(((1/POWER((1+'Základní informace'!$C$12),U5-1))*U6),2)</f>
        <v>0</v>
      </c>
    </row>
    <row r="17" spans="2:21" x14ac:dyDescent="0.2">
      <c r="B17" s="8" t="s">
        <v>41</v>
      </c>
      <c r="C17" s="7">
        <f t="shared" si="0"/>
        <v>0</v>
      </c>
      <c r="D17" s="7">
        <f>ROUND(((1/POWER((1+'Základní informace'!$C$12),D5-1))*D14),2)</f>
        <v>0</v>
      </c>
      <c r="E17" s="7">
        <f>ROUND(((1/POWER((1+'Základní informace'!$C$12),E5-1))*E14),2)</f>
        <v>0</v>
      </c>
      <c r="F17" s="7">
        <f>ROUND(((1/POWER((1+'Základní informace'!$C$12),F5-1))*F14),2)</f>
        <v>0</v>
      </c>
      <c r="G17" s="7">
        <f>ROUND(((1/POWER((1+'Základní informace'!$C$12),G5-1))*G14),2)</f>
        <v>0</v>
      </c>
      <c r="H17" s="7">
        <f>ROUND(((1/POWER((1+'Základní informace'!$C$12),H5-1))*H14),2)</f>
        <v>0</v>
      </c>
      <c r="I17" s="7">
        <f>ROUND(((1/POWER((1+'Základní informace'!$C$12),I5-1))*I14),2)</f>
        <v>0</v>
      </c>
      <c r="J17" s="7">
        <f>ROUND(((1/POWER((1+'Základní informace'!$C$12),J5-1))*J14),2)</f>
        <v>0</v>
      </c>
      <c r="K17" s="7">
        <f>ROUND(((1/POWER((1+'Základní informace'!$C$12),K5-1))*K14),2)</f>
        <v>0</v>
      </c>
      <c r="L17" s="7">
        <f>ROUND(((1/POWER((1+'Základní informace'!$C$12),L5-1))*L14),2)</f>
        <v>0</v>
      </c>
      <c r="M17" s="7">
        <f>ROUND(((1/POWER((1+'Základní informace'!$C$12),M5-1))*M14),2)</f>
        <v>0</v>
      </c>
      <c r="N17" s="7">
        <f>ROUND(((1/POWER((1+'Základní informace'!$C$12),N5-1))*N14),2)</f>
        <v>0</v>
      </c>
      <c r="O17" s="7">
        <f>ROUND(((1/POWER((1+'Základní informace'!$C$12),O5-1))*O14),2)</f>
        <v>0</v>
      </c>
      <c r="P17" s="7">
        <f>ROUND(((1/POWER((1+'Základní informace'!$C$12),P5-1))*P14),2)</f>
        <v>0</v>
      </c>
      <c r="Q17" s="7">
        <f>ROUND(((1/POWER((1+'Základní informace'!$C$12),Q5-1))*Q14),2)</f>
        <v>0</v>
      </c>
      <c r="R17" s="7">
        <f>ROUND(((1/POWER((1+'Základní informace'!$C$12),R5-1))*R14),2)</f>
        <v>0</v>
      </c>
      <c r="S17" s="7">
        <f>ROUND(((1/POWER((1+'Základní informace'!$C$12),S5-1))*S14),2)</f>
        <v>0</v>
      </c>
      <c r="T17" s="7">
        <f>ROUND(((1/POWER((1+'Základní informace'!$C$12),T5-1))*T14),2)</f>
        <v>0</v>
      </c>
      <c r="U17" s="7">
        <f>ROUND(((1/POWER((1+'Základní informace'!$C$12),U5-1))*U14),2)</f>
        <v>0</v>
      </c>
    </row>
    <row r="18" spans="2:21" x14ac:dyDescent="0.2">
      <c r="B18" s="8" t="s">
        <v>42</v>
      </c>
      <c r="C18" s="7">
        <f t="shared" si="0"/>
        <v>0</v>
      </c>
      <c r="D18" s="7">
        <f>ROUND(((1/POWER((1+'Základní informace'!$C$12),D5-1))*D15),2)</f>
        <v>0</v>
      </c>
      <c r="E18" s="7">
        <f>ROUND(((1/POWER((1+'Základní informace'!$C$12),E5-1))*E15),2)</f>
        <v>0</v>
      </c>
      <c r="F18" s="7">
        <f>ROUND(((1/POWER((1+'Základní informace'!$C$12),F5-1))*F15),2)</f>
        <v>0</v>
      </c>
      <c r="G18" s="7">
        <f>ROUND(((1/POWER((1+'Základní informace'!$C$12),G5-1))*G15),2)</f>
        <v>0</v>
      </c>
      <c r="H18" s="7">
        <f>ROUND(((1/POWER((1+'Základní informace'!$C$12),H5-1))*H15),2)</f>
        <v>0</v>
      </c>
      <c r="I18" s="7">
        <f>ROUND(((1/POWER((1+'Základní informace'!$C$12),I5-1))*I15),2)</f>
        <v>0</v>
      </c>
      <c r="J18" s="7">
        <f>ROUND(((1/POWER((1+'Základní informace'!$C$12),J5-1))*J15),2)</f>
        <v>0</v>
      </c>
      <c r="K18" s="7">
        <f>ROUND(((1/POWER((1+'Základní informace'!$C$12),K5-1))*K15),2)</f>
        <v>0</v>
      </c>
      <c r="L18" s="7">
        <f>ROUND(((1/POWER((1+'Základní informace'!$C$12),L5-1))*L15),2)</f>
        <v>0</v>
      </c>
      <c r="M18" s="7">
        <f>ROUND(((1/POWER((1+'Základní informace'!$C$12),M5-1))*M15),2)</f>
        <v>0</v>
      </c>
      <c r="N18" s="7">
        <f>ROUND(((1/POWER((1+'Základní informace'!$C$12),N5-1))*N15),2)</f>
        <v>0</v>
      </c>
      <c r="O18" s="7">
        <f>ROUND(((1/POWER((1+'Základní informace'!$C$12),O5-1))*O15),2)</f>
        <v>0</v>
      </c>
      <c r="P18" s="7">
        <f>ROUND(((1/POWER((1+'Základní informace'!$C$12),P5-1))*P15),2)</f>
        <v>0</v>
      </c>
      <c r="Q18" s="7">
        <f>ROUND(((1/POWER((1+'Základní informace'!$C$12),Q5-1))*Q15),2)</f>
        <v>0</v>
      </c>
      <c r="R18" s="7">
        <f>ROUND(((1/POWER((1+'Základní informace'!$C$12),R5-1))*R15),2)</f>
        <v>0</v>
      </c>
      <c r="S18" s="7">
        <f>ROUND(((1/POWER((1+'Základní informace'!$C$12),S5-1))*S15),2)</f>
        <v>0</v>
      </c>
      <c r="T18" s="7">
        <f>ROUND(((1/POWER((1+'Základní informace'!$C$12),T5-1))*T15),2)</f>
        <v>0</v>
      </c>
      <c r="U18" s="7">
        <f>ROUND(((1/POWER((1+'Základní informace'!$C$12),U5-1))*U15),2)</f>
        <v>0</v>
      </c>
    </row>
    <row r="21" spans="2:21" x14ac:dyDescent="0.2">
      <c r="B21" s="3" t="s">
        <v>43</v>
      </c>
    </row>
    <row r="23" spans="2:21" x14ac:dyDescent="0.2">
      <c r="B23" s="11"/>
      <c r="C23" s="12"/>
      <c r="D23" s="30">
        <f>'Základní informace'!$C$4</f>
        <v>2016</v>
      </c>
      <c r="E23" s="29">
        <f>'Základní informace'!$C$4+1</f>
        <v>2017</v>
      </c>
      <c r="F23" s="29">
        <f>'Základní informace'!$C$4+2</f>
        <v>2018</v>
      </c>
      <c r="G23" s="29">
        <f>'Základní informace'!$C$4+3</f>
        <v>2019</v>
      </c>
      <c r="H23" s="29">
        <f>'Základní informace'!$C$4+4</f>
        <v>2020</v>
      </c>
      <c r="I23" s="29">
        <f>'Základní informace'!$C$4+5</f>
        <v>2021</v>
      </c>
      <c r="J23" s="29">
        <f>'Základní informace'!$C$4+6</f>
        <v>2022</v>
      </c>
      <c r="K23" s="29">
        <f>'Základní informace'!$C$4+7</f>
        <v>2023</v>
      </c>
      <c r="L23" s="29">
        <f>'Základní informace'!$C$4+8</f>
        <v>2024</v>
      </c>
      <c r="M23" s="29">
        <f>'Základní informace'!$C$4+9</f>
        <v>2025</v>
      </c>
      <c r="N23" s="29">
        <f>'Základní informace'!$C$4+10</f>
        <v>2026</v>
      </c>
      <c r="O23" s="29">
        <f>'Základní informace'!$C$4+11</f>
        <v>2027</v>
      </c>
      <c r="P23" s="29">
        <f>'Základní informace'!$C$4+12</f>
        <v>2028</v>
      </c>
      <c r="Q23" s="29">
        <f>'Základní informace'!$C$4+13</f>
        <v>2029</v>
      </c>
      <c r="R23" s="29">
        <f>'Základní informace'!$C$4+14</f>
        <v>2030</v>
      </c>
      <c r="S23" s="29">
        <f>'Základní informace'!$C$4+15</f>
        <v>2031</v>
      </c>
      <c r="T23" s="29">
        <f>'Základní informace'!$C$4+16</f>
        <v>2032</v>
      </c>
      <c r="U23" s="29">
        <f>'Základní informace'!$C$4+17</f>
        <v>2033</v>
      </c>
    </row>
    <row r="24" spans="2:21" x14ac:dyDescent="0.2">
      <c r="B24" s="15" t="s">
        <v>3</v>
      </c>
      <c r="C24" s="16" t="s">
        <v>20</v>
      </c>
      <c r="D24" s="30">
        <v>1</v>
      </c>
      <c r="E24" s="29">
        <v>2</v>
      </c>
      <c r="F24" s="29">
        <v>3</v>
      </c>
      <c r="G24" s="29">
        <v>4</v>
      </c>
      <c r="H24" s="29">
        <v>5</v>
      </c>
      <c r="I24" s="29">
        <v>6</v>
      </c>
      <c r="J24" s="29">
        <v>7</v>
      </c>
      <c r="K24" s="29">
        <v>8</v>
      </c>
      <c r="L24" s="29">
        <v>9</v>
      </c>
      <c r="M24" s="29">
        <v>10</v>
      </c>
      <c r="N24" s="29">
        <v>11</v>
      </c>
      <c r="O24" s="29">
        <v>12</v>
      </c>
      <c r="P24" s="29">
        <v>13</v>
      </c>
      <c r="Q24" s="29">
        <v>14</v>
      </c>
      <c r="R24" s="29">
        <v>15</v>
      </c>
      <c r="S24" s="29">
        <v>16</v>
      </c>
      <c r="T24" s="29">
        <v>17</v>
      </c>
      <c r="U24" s="29">
        <v>18</v>
      </c>
    </row>
    <row r="25" spans="2:21" x14ac:dyDescent="0.2">
      <c r="B25" s="5" t="s">
        <v>44</v>
      </c>
      <c r="C25" s="6">
        <f t="shared" ref="C25:C31" si="2">SUM(D25:U25)</f>
        <v>0</v>
      </c>
      <c r="D25" s="7">
        <f>SUM(D26)+D28</f>
        <v>0</v>
      </c>
      <c r="E25" s="7">
        <f t="shared" ref="E25:U25" si="3">SUM(E26)+E28</f>
        <v>0</v>
      </c>
      <c r="F25" s="7">
        <f t="shared" si="3"/>
        <v>0</v>
      </c>
      <c r="G25" s="7">
        <f t="shared" si="3"/>
        <v>0</v>
      </c>
      <c r="H25" s="7">
        <f t="shared" si="3"/>
        <v>0</v>
      </c>
      <c r="I25" s="7">
        <f t="shared" si="3"/>
        <v>0</v>
      </c>
      <c r="J25" s="7">
        <f t="shared" si="3"/>
        <v>0</v>
      </c>
      <c r="K25" s="7">
        <f t="shared" si="3"/>
        <v>0</v>
      </c>
      <c r="L25" s="7">
        <f t="shared" si="3"/>
        <v>0</v>
      </c>
      <c r="M25" s="7">
        <f t="shared" si="3"/>
        <v>0</v>
      </c>
      <c r="N25" s="7">
        <f t="shared" si="3"/>
        <v>0</v>
      </c>
      <c r="O25" s="7">
        <f t="shared" si="3"/>
        <v>0</v>
      </c>
      <c r="P25" s="7">
        <f t="shared" si="3"/>
        <v>0</v>
      </c>
      <c r="Q25" s="7">
        <f t="shared" si="3"/>
        <v>0</v>
      </c>
      <c r="R25" s="7">
        <f t="shared" si="3"/>
        <v>0</v>
      </c>
      <c r="S25" s="7">
        <f t="shared" si="3"/>
        <v>0</v>
      </c>
      <c r="T25" s="7">
        <f t="shared" si="3"/>
        <v>0</v>
      </c>
      <c r="U25" s="7">
        <f t="shared" si="3"/>
        <v>0</v>
      </c>
    </row>
    <row r="26" spans="2:21" x14ac:dyDescent="0.2">
      <c r="B26" s="8" t="s">
        <v>45</v>
      </c>
      <c r="C26" s="6">
        <f t="shared" si="2"/>
        <v>0</v>
      </c>
      <c r="D26" s="9"/>
      <c r="E26" s="9"/>
      <c r="F26" s="9"/>
      <c r="G26" s="9"/>
      <c r="H26" s="9"/>
      <c r="I26" s="9"/>
      <c r="J26" s="9"/>
      <c r="K26" s="9"/>
      <c r="L26" s="9"/>
      <c r="M26" s="9"/>
      <c r="N26" s="9"/>
      <c r="O26" s="9"/>
      <c r="P26" s="9"/>
      <c r="Q26" s="9"/>
      <c r="R26" s="9"/>
      <c r="S26" s="9"/>
      <c r="T26" s="9"/>
      <c r="U26" s="9"/>
    </row>
    <row r="27" spans="2:21" x14ac:dyDescent="0.2">
      <c r="B27" s="8" t="s">
        <v>231</v>
      </c>
      <c r="C27" s="6">
        <f t="shared" si="2"/>
        <v>0</v>
      </c>
      <c r="D27" s="9"/>
      <c r="E27" s="9"/>
      <c r="F27" s="9"/>
      <c r="G27" s="9"/>
      <c r="H27" s="9"/>
      <c r="I27" s="9"/>
      <c r="J27" s="9"/>
      <c r="K27" s="9"/>
      <c r="L27" s="9"/>
      <c r="M27" s="9"/>
      <c r="N27" s="9"/>
      <c r="O27" s="9"/>
      <c r="P27" s="9"/>
      <c r="Q27" s="9"/>
      <c r="R27" s="9"/>
      <c r="S27" s="9"/>
      <c r="T27" s="9"/>
      <c r="U27" s="9"/>
    </row>
    <row r="28" spans="2:21" x14ac:dyDescent="0.2">
      <c r="B28" s="8" t="s">
        <v>46</v>
      </c>
      <c r="C28" s="7">
        <f t="shared" si="2"/>
        <v>0</v>
      </c>
      <c r="D28" s="7">
        <f>IF(D23='Základní informace'!$C$4+'Základní informace'!$C$6,'Zůstatková hodnota'!$C$20,0)</f>
        <v>0</v>
      </c>
      <c r="E28" s="7">
        <f>IF(E23='Základní informace'!$C$4+'Základní informace'!$C$6,'Zůstatková hodnota'!$C$20,0)</f>
        <v>0</v>
      </c>
      <c r="F28" s="7">
        <f>IF(F23='Základní informace'!$C$4+'Základní informace'!$C$6,'Zůstatková hodnota'!$C$20,0)</f>
        <v>0</v>
      </c>
      <c r="G28" s="7">
        <f>IF(G23='Základní informace'!$C$4+'Základní informace'!$C$6-1,'Zůstatková hodnota'!$C$20,0)</f>
        <v>0</v>
      </c>
      <c r="H28" s="7">
        <f>IF(H23='Základní informace'!$C$4+'Základní informace'!$C$6-1,'Zůstatková hodnota'!$C$20,0)</f>
        <v>0</v>
      </c>
      <c r="I28" s="7">
        <f>IF(I23='Základní informace'!$C$4+'Základní informace'!$C$6-1,'Zůstatková hodnota'!$C$20,0)</f>
        <v>0</v>
      </c>
      <c r="J28" s="7">
        <f>IF(J23='Základní informace'!$C$4+'Základní informace'!$C$6-1,'Zůstatková hodnota'!$C$20,0)</f>
        <v>0</v>
      </c>
      <c r="K28" s="7">
        <f>IF(K23='Základní informace'!$C$4+'Základní informace'!$C$6-1,'Zůstatková hodnota'!$C$20,0)</f>
        <v>0</v>
      </c>
      <c r="L28" s="7">
        <f>IF(L23='Základní informace'!$C$4+'Základní informace'!$C$6-1,'Zůstatková hodnota'!$C$20,0)</f>
        <v>0</v>
      </c>
      <c r="M28" s="7">
        <f>IF(M23='Základní informace'!$C$4+'Základní informace'!$C$6-1,'Zůstatková hodnota'!$C$20,0)</f>
        <v>0</v>
      </c>
      <c r="N28" s="7">
        <f>IF(N23='Základní informace'!$C$4+'Základní informace'!$C$6-1,'Zůstatková hodnota'!$C$20,0)</f>
        <v>0</v>
      </c>
      <c r="O28" s="7">
        <f>IF(O23='Základní informace'!$C$4+'Základní informace'!$C$6-1,'Zůstatková hodnota'!$C$20,0)</f>
        <v>0</v>
      </c>
      <c r="P28" s="7">
        <f>IF(P23='Základní informace'!$C$4+'Základní informace'!$C$6-1,'Zůstatková hodnota'!$C$20,0)</f>
        <v>0</v>
      </c>
      <c r="Q28" s="7">
        <f>IF(Q23='Základní informace'!$C$4+'Základní informace'!$C$6-1,'Zůstatková hodnota'!$C$20,0)</f>
        <v>0</v>
      </c>
      <c r="R28" s="7">
        <f>IF(R23='Základní informace'!$C$4+'Základní informace'!$C$6-1,'Zůstatková hodnota'!$C$20,0)</f>
        <v>0</v>
      </c>
      <c r="S28" s="7">
        <f>IF(S23='Základní informace'!$C$4+'Základní informace'!$C$6-1,'Zůstatková hodnota'!$C$20,0)</f>
        <v>0</v>
      </c>
      <c r="T28" s="7">
        <f>IF(T23='Základní informace'!$C$4+'Základní informace'!$C$6-1,'Zůstatková hodnota'!$C$20,0)</f>
        <v>0</v>
      </c>
      <c r="U28" s="7">
        <f>IF(U23='Základní informace'!$C$4+'Základní informace'!$C$6-1,'Zůstatková hodnota'!$C$20,0)</f>
        <v>0</v>
      </c>
    </row>
    <row r="29" spans="2:21" x14ac:dyDescent="0.2">
      <c r="B29" s="8" t="s">
        <v>261</v>
      </c>
      <c r="C29" s="7">
        <f t="shared" si="2"/>
        <v>0</v>
      </c>
      <c r="D29" s="7">
        <f>ROUND(((1/POWER((1+'Základní informace'!$C$12),D24-1))*(D26+D28)),2)</f>
        <v>0</v>
      </c>
      <c r="E29" s="7">
        <f>ROUND(((1/POWER((1+'Základní informace'!$C$12),E24-1))*(E26+E28)),2)</f>
        <v>0</v>
      </c>
      <c r="F29" s="7">
        <f>ROUND(((1/POWER((1+'Základní informace'!$C$12),F24-1))*(F26+F28)),2)</f>
        <v>0</v>
      </c>
      <c r="G29" s="7">
        <f>ROUND(((1/POWER((1+'Základní informace'!$C$12),G24-1))*(G26+G28)),2)</f>
        <v>0</v>
      </c>
      <c r="H29" s="7">
        <f>ROUND(((1/POWER((1+'Základní informace'!$C$12),H24-1))*(H26+H28)),2)</f>
        <v>0</v>
      </c>
      <c r="I29" s="7">
        <f>ROUND(((1/POWER((1+'Základní informace'!$C$12),I24-1))*(I26+I28)),2)</f>
        <v>0</v>
      </c>
      <c r="J29" s="7">
        <f>ROUND(((1/POWER((1+'Základní informace'!$C$12),J24-1))*(J26+J28)),2)</f>
        <v>0</v>
      </c>
      <c r="K29" s="7">
        <f>ROUND(((1/POWER((1+'Základní informace'!$C$12),K24-1))*(K26+K28)),2)</f>
        <v>0</v>
      </c>
      <c r="L29" s="7">
        <f>ROUND(((1/POWER((1+'Základní informace'!$C$12),L24-1))*(L26+L28)),2)</f>
        <v>0</v>
      </c>
      <c r="M29" s="7">
        <f>ROUND(((1/POWER((1+'Základní informace'!$C$12),M24-1))*(M26+M28)),2)</f>
        <v>0</v>
      </c>
      <c r="N29" s="7">
        <f>ROUND(((1/POWER((1+'Základní informace'!$C$12),N24-1))*(N26+N28)),2)</f>
        <v>0</v>
      </c>
      <c r="O29" s="7">
        <f>ROUND(((1/POWER((1+'Základní informace'!$C$12),O24-1))*(O26+O28)),2)</f>
        <v>0</v>
      </c>
      <c r="P29" s="7">
        <f>ROUND(((1/POWER((1+'Základní informace'!$C$12),P24-1))*(P26+P28)),2)</f>
        <v>0</v>
      </c>
      <c r="Q29" s="7">
        <f>ROUND(((1/POWER((1+'Základní informace'!$C$12),Q24-1))*(Q26+Q28)),2)</f>
        <v>0</v>
      </c>
      <c r="R29" s="7">
        <f>ROUND(((1/POWER((1+'Základní informace'!$C$12),R24-1))*(R26+R28)),2)</f>
        <v>0</v>
      </c>
      <c r="S29" s="7">
        <f>ROUND(((1/POWER((1+'Základní informace'!$C$12),S24-1))*(S26+S28)),2)</f>
        <v>0</v>
      </c>
      <c r="T29" s="7">
        <f>ROUND(((1/POWER((1+'Základní informace'!$C$12),T24-1))*(T26+T28)),2)</f>
        <v>0</v>
      </c>
      <c r="U29" s="7">
        <f>ROUND(((1/POWER((1+'Základní informace'!$C$12),U24-1))*(U26+U28)),2)</f>
        <v>0</v>
      </c>
    </row>
    <row r="30" spans="2:21" x14ac:dyDescent="0.2">
      <c r="B30" s="8" t="s">
        <v>262</v>
      </c>
      <c r="C30" s="7">
        <f t="shared" si="2"/>
        <v>0</v>
      </c>
      <c r="D30" s="7">
        <f>ROUND(((1/POWER((1+'Základní informace'!$C$12),D24-1))*(D26)),2)</f>
        <v>0</v>
      </c>
      <c r="E30" s="7">
        <f>ROUND(((1/POWER((1+'Základní informace'!$C$12),E24-1))*(E26)),2)</f>
        <v>0</v>
      </c>
      <c r="F30" s="7">
        <f>ROUND(((1/POWER((1+'Základní informace'!$C$12),F24-1))*(F26)),2)</f>
        <v>0</v>
      </c>
      <c r="G30" s="7">
        <f>ROUND(((1/POWER((1+'Základní informace'!$C$12),G24-1))*(G26)),2)</f>
        <v>0</v>
      </c>
      <c r="H30" s="7">
        <f>ROUND(((1/POWER((1+'Základní informace'!$C$12),H24-1))*(H26)),2)</f>
        <v>0</v>
      </c>
      <c r="I30" s="7">
        <f>ROUND(((1/POWER((1+'Základní informace'!$C$12),I24-1))*(I26)),2)</f>
        <v>0</v>
      </c>
      <c r="J30" s="7">
        <f>ROUND(((1/POWER((1+'Základní informace'!$C$12),J24-1))*(J26)),2)</f>
        <v>0</v>
      </c>
      <c r="K30" s="7">
        <f>ROUND(((1/POWER((1+'Základní informace'!$C$12),K24-1))*(K26)),2)</f>
        <v>0</v>
      </c>
      <c r="L30" s="7">
        <f>ROUND(((1/POWER((1+'Základní informace'!$C$12),L24-1))*(L26)),2)</f>
        <v>0</v>
      </c>
      <c r="M30" s="7">
        <f>ROUND(((1/POWER((1+'Základní informace'!$C$12),M24-1))*(M26)),2)</f>
        <v>0</v>
      </c>
      <c r="N30" s="7">
        <f>ROUND(((1/POWER((1+'Základní informace'!$C$12),N24-1))*(N26)),2)</f>
        <v>0</v>
      </c>
      <c r="O30" s="7">
        <f>ROUND(((1/POWER((1+'Základní informace'!$C$12),O24-1))*(O26)),2)</f>
        <v>0</v>
      </c>
      <c r="P30" s="7">
        <f>ROUND(((1/POWER((1+'Základní informace'!$C$12),P24-1))*(P26)),2)</f>
        <v>0</v>
      </c>
      <c r="Q30" s="7">
        <f>ROUND(((1/POWER((1+'Základní informace'!$C$12),Q24-1))*(Q26)),2)</f>
        <v>0</v>
      </c>
      <c r="R30" s="7">
        <f>ROUND(((1/POWER((1+'Základní informace'!$C$12),R24-1))*(R26)),2)</f>
        <v>0</v>
      </c>
      <c r="S30" s="7">
        <f>ROUND(((1/POWER((1+'Základní informace'!$C$12),S24-1))*(S26)),2)</f>
        <v>0</v>
      </c>
      <c r="T30" s="7">
        <f>ROUND(((1/POWER((1+'Základní informace'!$C$12),T24-1))*(T26)),2)</f>
        <v>0</v>
      </c>
      <c r="U30" s="7">
        <f>ROUND(((1/POWER((1+'Základní informace'!$C$12),U24-1))*(U26)),2)</f>
        <v>0</v>
      </c>
    </row>
    <row r="31" spans="2:21" x14ac:dyDescent="0.2">
      <c r="B31" s="8" t="s">
        <v>262</v>
      </c>
      <c r="C31" s="7">
        <f t="shared" si="2"/>
        <v>0</v>
      </c>
      <c r="D31" s="7">
        <f>ROUND(((1/POWER((1+'Základní informace'!$C$12),D24-1))*(D28)),2)</f>
        <v>0</v>
      </c>
      <c r="E31" s="7">
        <f>ROUND(((1/POWER((1+'Základní informace'!$C$12),E24-1))*(E28)),2)</f>
        <v>0</v>
      </c>
      <c r="F31" s="7">
        <f>ROUND(((1/POWER((1+'Základní informace'!$C$12),F24-1))*(F28)),2)</f>
        <v>0</v>
      </c>
      <c r="G31" s="7">
        <f>ROUND(((1/POWER((1+'Základní informace'!$C$12),G24-1))*(G28)),2)</f>
        <v>0</v>
      </c>
      <c r="H31" s="7">
        <f>ROUND(((1/POWER((1+'Základní informace'!$C$12),H24-1))*(H28)),2)</f>
        <v>0</v>
      </c>
      <c r="I31" s="7">
        <f>ROUND(((1/POWER((1+'Základní informace'!$C$12),I24-1))*(I28)),2)</f>
        <v>0</v>
      </c>
      <c r="J31" s="7">
        <f>ROUND(((1/POWER((1+'Základní informace'!$C$12),J24-1))*(J28)),2)</f>
        <v>0</v>
      </c>
      <c r="K31" s="7">
        <f>ROUND(((1/POWER((1+'Základní informace'!$C$12),K24-1))*(K28)),2)</f>
        <v>0</v>
      </c>
      <c r="L31" s="7">
        <f>ROUND(((1/POWER((1+'Základní informace'!$C$12),L24-1))*(L28)),2)</f>
        <v>0</v>
      </c>
      <c r="M31" s="7">
        <f>ROUND(((1/POWER((1+'Základní informace'!$C$12),M24-1))*(M28)),2)</f>
        <v>0</v>
      </c>
      <c r="N31" s="7">
        <f>ROUND(((1/POWER((1+'Základní informace'!$C$12),N24-1))*(N28)),2)</f>
        <v>0</v>
      </c>
      <c r="O31" s="7">
        <f>ROUND(((1/POWER((1+'Základní informace'!$C$12),O24-1))*(O28)),2)</f>
        <v>0</v>
      </c>
      <c r="P31" s="7">
        <f>ROUND(((1/POWER((1+'Základní informace'!$C$12),P24-1))*(P28)),2)</f>
        <v>0</v>
      </c>
      <c r="Q31" s="7">
        <f>ROUND(((1/POWER((1+'Základní informace'!$C$12),Q24-1))*(Q28)),2)</f>
        <v>0</v>
      </c>
      <c r="R31" s="7">
        <f>ROUND(((1/POWER((1+'Základní informace'!$C$12),R24-1))*(R28)),2)</f>
        <v>0</v>
      </c>
      <c r="S31" s="7">
        <f>ROUND(((1/POWER((1+'Základní informace'!$C$12),S24-1))*(S28)),2)</f>
        <v>0</v>
      </c>
      <c r="T31" s="7">
        <f>ROUND(((1/POWER((1+'Základní informace'!$C$12),T24-1))*(T28)),2)</f>
        <v>0</v>
      </c>
      <c r="U31" s="7">
        <f>ROUND(((1/POWER((1+'Základní informace'!$C$12),U24-1))*(U28)),2)</f>
        <v>0</v>
      </c>
    </row>
    <row r="34" spans="10:10" x14ac:dyDescent="0.2">
      <c r="J34" s="45"/>
    </row>
  </sheetData>
  <pageMargins left="0.23622047244094491" right="0.23622047244094491" top="0.74803149606299213" bottom="0.74803149606299213" header="0.31496062992125984" footer="0.31496062992125984"/>
  <pageSetup paperSize="9" scale="48" fitToHeight="0" orientation="landscape" verticalDpi="0" r:id="rId1"/>
  <headerFooter>
    <oddHeader>&amp;A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pageSetUpPr fitToPage="1"/>
  </sheetPr>
  <dimension ref="B2:AG25"/>
  <sheetViews>
    <sheetView topLeftCell="A4" workbookViewId="0">
      <pane xSplit="3" topLeftCell="D1" activePane="topRight" state="frozen"/>
      <selection activeCell="N37" sqref="N37"/>
      <selection pane="topRight" activeCell="B40" sqref="B40"/>
    </sheetView>
  </sheetViews>
  <sheetFormatPr defaultRowHeight="12" x14ac:dyDescent="0.2"/>
  <cols>
    <col min="1" max="1" width="9.140625" style="4"/>
    <col min="2" max="2" width="43" style="4" bestFit="1" customWidth="1"/>
    <col min="3" max="3" width="18.7109375" style="4" bestFit="1" customWidth="1"/>
    <col min="4" max="33" width="12.7109375" style="4" customWidth="1"/>
    <col min="34" max="16384" width="9.140625" style="4"/>
  </cols>
  <sheetData>
    <row r="2" spans="2:33" x14ac:dyDescent="0.2">
      <c r="B2" s="3" t="s">
        <v>46</v>
      </c>
    </row>
    <row r="4" spans="2:33" x14ac:dyDescent="0.2">
      <c r="B4" s="11"/>
      <c r="C4" s="12"/>
      <c r="D4" s="30">
        <f>'Základní informace'!$C$4+'Základní informace'!C6</f>
        <v>2016</v>
      </c>
      <c r="E4" s="29">
        <f>D4+1</f>
        <v>2017</v>
      </c>
      <c r="F4" s="36">
        <f t="shared" ref="F4:AG4" si="0">E4+1</f>
        <v>2018</v>
      </c>
      <c r="G4" s="36">
        <f t="shared" si="0"/>
        <v>2019</v>
      </c>
      <c r="H4" s="36">
        <f t="shared" si="0"/>
        <v>2020</v>
      </c>
      <c r="I4" s="36">
        <f t="shared" si="0"/>
        <v>2021</v>
      </c>
      <c r="J4" s="36">
        <f t="shared" si="0"/>
        <v>2022</v>
      </c>
      <c r="K4" s="36">
        <f t="shared" si="0"/>
        <v>2023</v>
      </c>
      <c r="L4" s="36">
        <f t="shared" si="0"/>
        <v>2024</v>
      </c>
      <c r="M4" s="36">
        <f t="shared" si="0"/>
        <v>2025</v>
      </c>
      <c r="N4" s="36">
        <f t="shared" si="0"/>
        <v>2026</v>
      </c>
      <c r="O4" s="36">
        <f t="shared" si="0"/>
        <v>2027</v>
      </c>
      <c r="P4" s="36">
        <f t="shared" si="0"/>
        <v>2028</v>
      </c>
      <c r="Q4" s="36">
        <f t="shared" si="0"/>
        <v>2029</v>
      </c>
      <c r="R4" s="36">
        <f t="shared" si="0"/>
        <v>2030</v>
      </c>
      <c r="S4" s="36">
        <f t="shared" si="0"/>
        <v>2031</v>
      </c>
      <c r="T4" s="36">
        <f t="shared" si="0"/>
        <v>2032</v>
      </c>
      <c r="U4" s="36">
        <f t="shared" si="0"/>
        <v>2033</v>
      </c>
      <c r="V4" s="36">
        <f t="shared" si="0"/>
        <v>2034</v>
      </c>
      <c r="W4" s="36">
        <f t="shared" si="0"/>
        <v>2035</v>
      </c>
      <c r="X4" s="36">
        <f t="shared" si="0"/>
        <v>2036</v>
      </c>
      <c r="Y4" s="36">
        <f t="shared" si="0"/>
        <v>2037</v>
      </c>
      <c r="Z4" s="36">
        <f t="shared" si="0"/>
        <v>2038</v>
      </c>
      <c r="AA4" s="36">
        <f t="shared" si="0"/>
        <v>2039</v>
      </c>
      <c r="AB4" s="36">
        <f t="shared" si="0"/>
        <v>2040</v>
      </c>
      <c r="AC4" s="36">
        <f t="shared" si="0"/>
        <v>2041</v>
      </c>
      <c r="AD4" s="36">
        <f t="shared" si="0"/>
        <v>2042</v>
      </c>
      <c r="AE4" s="36">
        <f t="shared" si="0"/>
        <v>2043</v>
      </c>
      <c r="AF4" s="36">
        <f t="shared" si="0"/>
        <v>2044</v>
      </c>
      <c r="AG4" s="36">
        <f t="shared" si="0"/>
        <v>2045</v>
      </c>
    </row>
    <row r="5" spans="2:33" ht="15" customHeight="1" x14ac:dyDescent="0.2">
      <c r="B5" s="15" t="s">
        <v>47</v>
      </c>
      <c r="C5" s="16" t="s">
        <v>46</v>
      </c>
      <c r="D5" s="30">
        <v>1</v>
      </c>
      <c r="E5" s="29">
        <v>2</v>
      </c>
      <c r="F5" s="29">
        <v>3</v>
      </c>
      <c r="G5" s="29">
        <v>4</v>
      </c>
      <c r="H5" s="29">
        <v>5</v>
      </c>
      <c r="I5" s="29">
        <v>6</v>
      </c>
      <c r="J5" s="29">
        <v>7</v>
      </c>
      <c r="K5" s="29">
        <v>8</v>
      </c>
      <c r="L5" s="29">
        <v>9</v>
      </c>
      <c r="M5" s="29">
        <v>10</v>
      </c>
      <c r="N5" s="29">
        <v>11</v>
      </c>
      <c r="O5" s="29">
        <v>12</v>
      </c>
      <c r="P5" s="29">
        <v>13</v>
      </c>
      <c r="Q5" s="29">
        <v>14</v>
      </c>
      <c r="R5" s="29">
        <v>15</v>
      </c>
      <c r="S5" s="29">
        <v>16</v>
      </c>
      <c r="T5" s="29">
        <v>17</v>
      </c>
      <c r="U5" s="29">
        <v>18</v>
      </c>
      <c r="V5" s="29">
        <v>19</v>
      </c>
      <c r="W5" s="29">
        <v>20</v>
      </c>
      <c r="X5" s="29">
        <v>21</v>
      </c>
      <c r="Y5" s="29">
        <v>22</v>
      </c>
      <c r="Z5" s="29">
        <v>23</v>
      </c>
      <c r="AA5" s="29">
        <v>24</v>
      </c>
      <c r="AB5" s="29">
        <v>25</v>
      </c>
      <c r="AC5" s="29">
        <v>26</v>
      </c>
      <c r="AD5" s="29">
        <v>27</v>
      </c>
      <c r="AE5" s="29">
        <v>28</v>
      </c>
      <c r="AF5" s="29">
        <v>29</v>
      </c>
      <c r="AG5" s="29">
        <v>30</v>
      </c>
    </row>
    <row r="6" spans="2:33" x14ac:dyDescent="0.2">
      <c r="B6" s="8" t="s">
        <v>5</v>
      </c>
      <c r="C6" s="7">
        <f>SUM(D6:AG6)</f>
        <v>0</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2:33" x14ac:dyDescent="0.2">
      <c r="B7" s="8" t="s">
        <v>6</v>
      </c>
      <c r="C7" s="7">
        <f t="shared" ref="C7:C20" si="1">SUM(D7:AG7)</f>
        <v>0</v>
      </c>
      <c r="D7" s="9"/>
      <c r="E7" s="9"/>
      <c r="F7" s="9"/>
      <c r="G7" s="9"/>
      <c r="H7" s="9"/>
      <c r="I7" s="9"/>
      <c r="J7" s="9"/>
      <c r="K7" s="9"/>
      <c r="L7" s="9"/>
      <c r="M7" s="9"/>
      <c r="N7" s="9"/>
      <c r="O7" s="9"/>
      <c r="P7" s="9"/>
      <c r="Q7" s="9"/>
      <c r="R7" s="9"/>
      <c r="S7" s="9"/>
      <c r="T7" s="9"/>
      <c r="U7" s="9"/>
      <c r="V7" s="9"/>
      <c r="W7" s="9"/>
      <c r="X7" s="9"/>
      <c r="Y7" s="9"/>
      <c r="Z7" s="9"/>
      <c r="AA7" s="9"/>
      <c r="AB7" s="9"/>
      <c r="AC7" s="9"/>
      <c r="AD7" s="9"/>
      <c r="AE7" s="9"/>
      <c r="AF7" s="9"/>
      <c r="AG7" s="9"/>
    </row>
    <row r="8" spans="2:33" x14ac:dyDescent="0.2">
      <c r="B8" s="8" t="s">
        <v>7</v>
      </c>
      <c r="C8" s="7">
        <f t="shared" si="1"/>
        <v>0</v>
      </c>
      <c r="D8" s="9"/>
      <c r="E8" s="9"/>
      <c r="F8" s="9"/>
      <c r="G8" s="9"/>
      <c r="H8" s="9"/>
      <c r="I8" s="9"/>
      <c r="J8" s="9"/>
      <c r="K8" s="9"/>
      <c r="L8" s="9"/>
      <c r="M8" s="9"/>
      <c r="N8" s="9"/>
      <c r="O8" s="9"/>
      <c r="P8" s="9"/>
      <c r="Q8" s="9"/>
      <c r="R8" s="9"/>
      <c r="S8" s="9"/>
      <c r="T8" s="9"/>
      <c r="U8" s="9"/>
      <c r="V8" s="9"/>
      <c r="W8" s="9"/>
      <c r="X8" s="9"/>
      <c r="Y8" s="9"/>
      <c r="Z8" s="9"/>
      <c r="AA8" s="9"/>
      <c r="AB8" s="9"/>
      <c r="AC8" s="9"/>
      <c r="AD8" s="9"/>
      <c r="AE8" s="9"/>
      <c r="AF8" s="9"/>
      <c r="AG8" s="9"/>
    </row>
    <row r="9" spans="2:33" x14ac:dyDescent="0.2">
      <c r="B9" s="8" t="s">
        <v>8</v>
      </c>
      <c r="C9" s="7">
        <f t="shared" si="1"/>
        <v>0</v>
      </c>
      <c r="D9" s="9"/>
      <c r="E9" s="9"/>
      <c r="F9" s="9"/>
      <c r="G9" s="9"/>
      <c r="H9" s="9"/>
      <c r="I9" s="9"/>
      <c r="J9" s="9"/>
      <c r="K9" s="9"/>
      <c r="L9" s="9"/>
      <c r="M9" s="9"/>
      <c r="N9" s="9"/>
      <c r="O9" s="9"/>
      <c r="P9" s="9"/>
      <c r="Q9" s="9"/>
      <c r="R9" s="9"/>
      <c r="S9" s="9"/>
      <c r="T9" s="9"/>
      <c r="U9" s="9"/>
      <c r="V9" s="9"/>
      <c r="W9" s="9"/>
      <c r="X9" s="9"/>
      <c r="Y9" s="9"/>
      <c r="Z9" s="9"/>
      <c r="AA9" s="9"/>
      <c r="AB9" s="9"/>
      <c r="AC9" s="9"/>
      <c r="AD9" s="9"/>
      <c r="AE9" s="9"/>
      <c r="AF9" s="9"/>
      <c r="AG9" s="9"/>
    </row>
    <row r="10" spans="2:33" x14ac:dyDescent="0.2">
      <c r="B10" s="8" t="s">
        <v>9</v>
      </c>
      <c r="C10" s="7">
        <f t="shared" si="1"/>
        <v>0</v>
      </c>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row>
    <row r="11" spans="2:33" x14ac:dyDescent="0.2">
      <c r="B11" s="8" t="s">
        <v>10</v>
      </c>
      <c r="C11" s="7">
        <f t="shared" si="1"/>
        <v>0</v>
      </c>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row>
    <row r="12" spans="2:33" x14ac:dyDescent="0.2">
      <c r="B12" s="8" t="s">
        <v>11</v>
      </c>
      <c r="C12" s="7">
        <f t="shared" si="1"/>
        <v>0</v>
      </c>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row>
    <row r="13" spans="2:33" x14ac:dyDescent="0.2">
      <c r="B13" s="8" t="s">
        <v>48</v>
      </c>
      <c r="C13" s="7">
        <f t="shared" si="1"/>
        <v>0</v>
      </c>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row>
    <row r="14" spans="2:33" x14ac:dyDescent="0.2">
      <c r="B14" s="8" t="s">
        <v>14</v>
      </c>
      <c r="C14" s="7">
        <f t="shared" si="1"/>
        <v>0</v>
      </c>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row>
    <row r="15" spans="2:33" x14ac:dyDescent="0.2">
      <c r="B15" s="8" t="s">
        <v>15</v>
      </c>
      <c r="C15" s="7">
        <f t="shared" si="1"/>
        <v>0</v>
      </c>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row>
    <row r="16" spans="2:33" x14ac:dyDescent="0.2">
      <c r="B16" s="8" t="s">
        <v>16</v>
      </c>
      <c r="C16" s="7">
        <f t="shared" si="1"/>
        <v>0</v>
      </c>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row>
    <row r="17" spans="2:33" x14ac:dyDescent="0.2">
      <c r="B17" s="8" t="s">
        <v>17</v>
      </c>
      <c r="C17" s="7">
        <f t="shared" si="1"/>
        <v>0</v>
      </c>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row>
    <row r="18" spans="2:33" x14ac:dyDescent="0.2">
      <c r="B18" s="8" t="s">
        <v>18</v>
      </c>
      <c r="C18" s="7">
        <f t="shared" si="1"/>
        <v>0</v>
      </c>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row>
    <row r="19" spans="2:33" x14ac:dyDescent="0.2">
      <c r="B19" s="18" t="s">
        <v>46</v>
      </c>
      <c r="C19" s="7">
        <f t="shared" si="1"/>
        <v>0</v>
      </c>
      <c r="D19" s="7">
        <f>SUM(D6:D18)</f>
        <v>0</v>
      </c>
      <c r="E19" s="7">
        <f t="shared" ref="E19:AG19" si="2">SUM(E6:E18)</f>
        <v>0</v>
      </c>
      <c r="F19" s="7">
        <f t="shared" si="2"/>
        <v>0</v>
      </c>
      <c r="G19" s="7">
        <f t="shared" si="2"/>
        <v>0</v>
      </c>
      <c r="H19" s="7">
        <f t="shared" si="2"/>
        <v>0</v>
      </c>
      <c r="I19" s="7">
        <f t="shared" si="2"/>
        <v>0</v>
      </c>
      <c r="J19" s="7">
        <f t="shared" si="2"/>
        <v>0</v>
      </c>
      <c r="K19" s="7">
        <f t="shared" si="2"/>
        <v>0</v>
      </c>
      <c r="L19" s="7">
        <f t="shared" si="2"/>
        <v>0</v>
      </c>
      <c r="M19" s="7">
        <f t="shared" si="2"/>
        <v>0</v>
      </c>
      <c r="N19" s="7">
        <f t="shared" si="2"/>
        <v>0</v>
      </c>
      <c r="O19" s="7">
        <f t="shared" si="2"/>
        <v>0</v>
      </c>
      <c r="P19" s="7">
        <f t="shared" si="2"/>
        <v>0</v>
      </c>
      <c r="Q19" s="7">
        <f t="shared" si="2"/>
        <v>0</v>
      </c>
      <c r="R19" s="7">
        <f t="shared" si="2"/>
        <v>0</v>
      </c>
      <c r="S19" s="7">
        <f t="shared" si="2"/>
        <v>0</v>
      </c>
      <c r="T19" s="7">
        <f t="shared" si="2"/>
        <v>0</v>
      </c>
      <c r="U19" s="7">
        <f t="shared" si="2"/>
        <v>0</v>
      </c>
      <c r="V19" s="7">
        <f t="shared" si="2"/>
        <v>0</v>
      </c>
      <c r="W19" s="7">
        <f t="shared" si="2"/>
        <v>0</v>
      </c>
      <c r="X19" s="7">
        <f t="shared" si="2"/>
        <v>0</v>
      </c>
      <c r="Y19" s="7">
        <f t="shared" si="2"/>
        <v>0</v>
      </c>
      <c r="Z19" s="7">
        <f t="shared" si="2"/>
        <v>0</v>
      </c>
      <c r="AA19" s="7">
        <f t="shared" si="2"/>
        <v>0</v>
      </c>
      <c r="AB19" s="7">
        <f t="shared" si="2"/>
        <v>0</v>
      </c>
      <c r="AC19" s="7">
        <f t="shared" si="2"/>
        <v>0</v>
      </c>
      <c r="AD19" s="7">
        <f t="shared" si="2"/>
        <v>0</v>
      </c>
      <c r="AE19" s="7">
        <f t="shared" si="2"/>
        <v>0</v>
      </c>
      <c r="AF19" s="7">
        <f t="shared" si="2"/>
        <v>0</v>
      </c>
      <c r="AG19" s="7">
        <f t="shared" si="2"/>
        <v>0</v>
      </c>
    </row>
    <row r="20" spans="2:33" x14ac:dyDescent="0.2">
      <c r="B20" s="18" t="s">
        <v>52</v>
      </c>
      <c r="C20" s="7">
        <f t="shared" si="1"/>
        <v>0</v>
      </c>
      <c r="D20" s="7">
        <f>ROUND(((1/POWER((1+'Základní informace'!$C$12),'Zůstatková hodnota'!D5-1))*'Zůstatková hodnota'!D19),2)</f>
        <v>0</v>
      </c>
      <c r="E20" s="7">
        <f>ROUND(((1/POWER((1+'Základní informace'!$C$12),'Zůstatková hodnota'!E5-1))*'Zůstatková hodnota'!E19),2)</f>
        <v>0</v>
      </c>
      <c r="F20" s="7">
        <f>ROUND(((1/POWER((1+'Základní informace'!$C$12),'Zůstatková hodnota'!F5-1))*'Zůstatková hodnota'!F19),2)</f>
        <v>0</v>
      </c>
      <c r="G20" s="7">
        <f>ROUND(((1/POWER((1+'Základní informace'!$C$12),'Zůstatková hodnota'!G5-1))*'Zůstatková hodnota'!G19),2)</f>
        <v>0</v>
      </c>
      <c r="H20" s="7">
        <f>ROUND(((1/POWER((1+'Základní informace'!$C$12),'Zůstatková hodnota'!H5-1))*'Zůstatková hodnota'!H19),2)</f>
        <v>0</v>
      </c>
      <c r="I20" s="7">
        <f>ROUND(((1/POWER((1+'Základní informace'!$C$12),'Zůstatková hodnota'!I5-1))*'Zůstatková hodnota'!I19),2)</f>
        <v>0</v>
      </c>
      <c r="J20" s="7">
        <f>ROUND(((1/POWER((1+'Základní informace'!$C$12),'Zůstatková hodnota'!J5-1))*'Zůstatková hodnota'!J19),2)</f>
        <v>0</v>
      </c>
      <c r="K20" s="7">
        <f>ROUND(((1/POWER((1+'Základní informace'!$C$12),'Zůstatková hodnota'!K5-1))*'Zůstatková hodnota'!K19),2)</f>
        <v>0</v>
      </c>
      <c r="L20" s="7">
        <f>ROUND(((1/POWER((1+'Základní informace'!$C$12),'Zůstatková hodnota'!L5-1))*'Zůstatková hodnota'!L19),2)</f>
        <v>0</v>
      </c>
      <c r="M20" s="7">
        <f>ROUND(((1/POWER((1+'Základní informace'!$C$12),'Zůstatková hodnota'!M5-1))*'Zůstatková hodnota'!M19),2)</f>
        <v>0</v>
      </c>
      <c r="N20" s="7">
        <f>ROUND(((1/POWER((1+'Základní informace'!$C$12),'Zůstatková hodnota'!N5-1))*'Zůstatková hodnota'!N19),2)</f>
        <v>0</v>
      </c>
      <c r="O20" s="7">
        <f>ROUND(((1/POWER((1+'Základní informace'!$C$12),'Zůstatková hodnota'!O5-1))*'Zůstatková hodnota'!O19),2)</f>
        <v>0</v>
      </c>
      <c r="P20" s="7">
        <f>ROUND(((1/POWER((1+'Základní informace'!$C$12),'Zůstatková hodnota'!P5-1))*'Zůstatková hodnota'!P19),2)</f>
        <v>0</v>
      </c>
      <c r="Q20" s="7">
        <f>ROUND(((1/POWER((1+'Základní informace'!$C$12),'Zůstatková hodnota'!Q5-1))*'Zůstatková hodnota'!Q19),2)</f>
        <v>0</v>
      </c>
      <c r="R20" s="7">
        <f>ROUND(((1/POWER((1+'Základní informace'!$C$12),'Zůstatková hodnota'!R5-1))*'Zůstatková hodnota'!R19),2)</f>
        <v>0</v>
      </c>
      <c r="S20" s="7">
        <f>ROUND(((1/POWER((1+'Základní informace'!$C$12),'Zůstatková hodnota'!S5-1))*'Zůstatková hodnota'!S19),2)</f>
        <v>0</v>
      </c>
      <c r="T20" s="7">
        <f>ROUND(((1/POWER((1+'Základní informace'!$C$12),'Zůstatková hodnota'!T5-1))*'Zůstatková hodnota'!T19),2)</f>
        <v>0</v>
      </c>
      <c r="U20" s="7">
        <f>ROUND(((1/POWER((1+'Základní informace'!$C$12),'Zůstatková hodnota'!U5-1))*'Zůstatková hodnota'!U19),2)</f>
        <v>0</v>
      </c>
      <c r="V20" s="7">
        <f>ROUND(((1/POWER((1+'Základní informace'!$C$12),'Zůstatková hodnota'!V5-1))*'Zůstatková hodnota'!V19),2)</f>
        <v>0</v>
      </c>
      <c r="W20" s="7">
        <f>ROUND(((1/POWER((1+'Základní informace'!$C$12),'Zůstatková hodnota'!W5-1))*'Zůstatková hodnota'!W19),2)</f>
        <v>0</v>
      </c>
      <c r="X20" s="7">
        <f>ROUND(((1/POWER((1+'Základní informace'!$C$12),'Zůstatková hodnota'!X5-1))*'Zůstatková hodnota'!X19),2)</f>
        <v>0</v>
      </c>
      <c r="Y20" s="7">
        <f>ROUND(((1/POWER((1+'Základní informace'!$C$12),'Zůstatková hodnota'!Y5-1))*'Zůstatková hodnota'!Y19),2)</f>
        <v>0</v>
      </c>
      <c r="Z20" s="7">
        <f>ROUND(((1/POWER((1+'Základní informace'!$C$12),'Zůstatková hodnota'!Z5-1))*'Zůstatková hodnota'!Z19),2)</f>
        <v>0</v>
      </c>
      <c r="AA20" s="7">
        <f>ROUND(((1/POWER((1+'Základní informace'!$C$12),'Zůstatková hodnota'!AA5-1))*'Zůstatková hodnota'!AA19),2)</f>
        <v>0</v>
      </c>
      <c r="AB20" s="7">
        <f>ROUND(((1/POWER((1+'Základní informace'!$C$12),'Zůstatková hodnota'!AB5-1))*'Zůstatková hodnota'!AB19),2)</f>
        <v>0</v>
      </c>
      <c r="AC20" s="7">
        <f>ROUND(((1/POWER((1+'Základní informace'!$C$12),'Zůstatková hodnota'!AC5-1))*'Zůstatková hodnota'!AC19),2)</f>
        <v>0</v>
      </c>
      <c r="AD20" s="7">
        <f>ROUND(((1/POWER((1+'Základní informace'!$C$12),'Zůstatková hodnota'!AD5-1))*'Zůstatková hodnota'!AD19),2)</f>
        <v>0</v>
      </c>
      <c r="AE20" s="7">
        <f>ROUND(((1/POWER((1+'Základní informace'!$C$12),'Zůstatková hodnota'!AE5-1))*'Zůstatková hodnota'!AE19),2)</f>
        <v>0</v>
      </c>
      <c r="AF20" s="7">
        <f>ROUND(((1/POWER((1+'Základní informace'!$C$12),'Zůstatková hodnota'!AF5-1))*'Zůstatková hodnota'!AF19),2)</f>
        <v>0</v>
      </c>
      <c r="AG20" s="7">
        <f>ROUND(((1/POWER((1+'Základní informace'!$C$12),'Zůstatková hodnota'!AG5-1))*'Zůstatková hodnota'!AG19),2)</f>
        <v>0</v>
      </c>
    </row>
    <row r="25" spans="2:33" x14ac:dyDescent="0.2">
      <c r="D25" s="48"/>
    </row>
  </sheetData>
  <pageMargins left="0.23622047244094491" right="0.23622047244094491" top="0.74803149606299213" bottom="0.74803149606299213" header="0.31496062992125984" footer="0.31496062992125984"/>
  <pageSetup paperSize="9" scale="32" fitToHeight="0" orientation="landscape" verticalDpi="0" r:id="rId1"/>
  <headerFooter>
    <oddHeader>&amp;A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29"/>
  <sheetViews>
    <sheetView zoomScale="90" zoomScaleNormal="90" workbookViewId="0">
      <pane xSplit="2" topLeftCell="C1" activePane="topRight" state="frozen"/>
      <selection pane="topRight" activeCell="G51" sqref="G50:G51"/>
    </sheetView>
  </sheetViews>
  <sheetFormatPr defaultRowHeight="12" x14ac:dyDescent="0.2"/>
  <cols>
    <col min="1" max="1" width="3.85546875" style="4" customWidth="1"/>
    <col min="2" max="2" width="45.7109375" style="4" bestFit="1" customWidth="1"/>
    <col min="3" max="20" width="13.7109375" style="4" customWidth="1"/>
    <col min="21" max="16384" width="9.140625" style="4"/>
  </cols>
  <sheetData>
    <row r="2" spans="2:20" x14ac:dyDescent="0.2">
      <c r="B2" s="3" t="s">
        <v>220</v>
      </c>
    </row>
    <row r="4" spans="2:20" x14ac:dyDescent="0.2">
      <c r="B4" s="12"/>
      <c r="C4" s="13">
        <f>'Základní informace'!$C$4</f>
        <v>2016</v>
      </c>
      <c r="D4" s="14">
        <f>'Základní informace'!$C$4+1</f>
        <v>2017</v>
      </c>
      <c r="E4" s="14">
        <f>'Základní informace'!$C$4+2</f>
        <v>2018</v>
      </c>
      <c r="F4" s="14">
        <f>'Základní informace'!$C$4+3</f>
        <v>2019</v>
      </c>
      <c r="G4" s="14">
        <f>'Základní informace'!$C$4+4</f>
        <v>2020</v>
      </c>
      <c r="H4" s="14">
        <f>'Základní informace'!$C$4+5</f>
        <v>2021</v>
      </c>
      <c r="I4" s="14">
        <f>'Základní informace'!$C$4+6</f>
        <v>2022</v>
      </c>
      <c r="J4" s="14">
        <f>'Základní informace'!$C$4+7</f>
        <v>2023</v>
      </c>
      <c r="K4" s="14">
        <f>'Základní informace'!$C$4+8</f>
        <v>2024</v>
      </c>
      <c r="L4" s="14">
        <f>'Základní informace'!$C$4+9</f>
        <v>2025</v>
      </c>
      <c r="M4" s="14">
        <f>'Základní informace'!$C$4+10</f>
        <v>2026</v>
      </c>
      <c r="N4" s="14">
        <f>'Základní informace'!$C$4+11</f>
        <v>2027</v>
      </c>
      <c r="O4" s="14">
        <f>'Základní informace'!$C$4+12</f>
        <v>2028</v>
      </c>
      <c r="P4" s="14">
        <f>'Základní informace'!$C$4+13</f>
        <v>2029</v>
      </c>
      <c r="Q4" s="14">
        <f>'Základní informace'!$C$4+14</f>
        <v>2030</v>
      </c>
      <c r="R4" s="14">
        <f>'Základní informace'!$C$4+15</f>
        <v>2031</v>
      </c>
      <c r="S4" s="14">
        <f>'Základní informace'!$C$4+16</f>
        <v>2032</v>
      </c>
      <c r="T4" s="14">
        <f>'Základní informace'!$C$4+17</f>
        <v>2033</v>
      </c>
    </row>
    <row r="5" spans="2:20" x14ac:dyDescent="0.2">
      <c r="B5" s="16" t="s">
        <v>3</v>
      </c>
      <c r="C5" s="13">
        <v>1</v>
      </c>
      <c r="D5" s="14">
        <v>2</v>
      </c>
      <c r="E5" s="14">
        <v>3</v>
      </c>
      <c r="F5" s="14">
        <v>4</v>
      </c>
      <c r="G5" s="14">
        <v>5</v>
      </c>
      <c r="H5" s="14">
        <v>6</v>
      </c>
      <c r="I5" s="14">
        <v>7</v>
      </c>
      <c r="J5" s="14">
        <v>8</v>
      </c>
      <c r="K5" s="14">
        <v>9</v>
      </c>
      <c r="L5" s="14">
        <v>10</v>
      </c>
      <c r="M5" s="14">
        <v>11</v>
      </c>
      <c r="N5" s="14">
        <v>12</v>
      </c>
      <c r="O5" s="14">
        <v>13</v>
      </c>
      <c r="P5" s="14">
        <v>14</v>
      </c>
      <c r="Q5" s="14">
        <v>15</v>
      </c>
      <c r="R5" s="14">
        <v>16</v>
      </c>
      <c r="S5" s="14">
        <v>17</v>
      </c>
      <c r="T5" s="14">
        <v>18</v>
      </c>
    </row>
    <row r="6" spans="2:20" x14ac:dyDescent="0.2">
      <c r="B6" s="8" t="s">
        <v>4</v>
      </c>
      <c r="C6" s="7">
        <f>'Investice a zdroje'!D6</f>
        <v>0</v>
      </c>
      <c r="D6" s="7">
        <f>'Investice a zdroje'!E6</f>
        <v>0</v>
      </c>
      <c r="E6" s="7">
        <f>'Investice a zdroje'!F6</f>
        <v>0</v>
      </c>
      <c r="F6" s="7">
        <f>'Investice a zdroje'!G6</f>
        <v>0</v>
      </c>
      <c r="G6" s="7">
        <f>'Investice a zdroje'!H6</f>
        <v>0</v>
      </c>
      <c r="H6" s="7">
        <f>'Investice a zdroje'!I6</f>
        <v>0</v>
      </c>
      <c r="I6" s="7">
        <f>'Investice a zdroje'!J6</f>
        <v>0</v>
      </c>
      <c r="J6" s="7">
        <f>'Investice a zdroje'!K6</f>
        <v>0</v>
      </c>
      <c r="K6" s="7">
        <f>'Investice a zdroje'!L6</f>
        <v>0</v>
      </c>
      <c r="L6" s="7">
        <f>'Investice a zdroje'!M6</f>
        <v>0</v>
      </c>
      <c r="M6" s="7">
        <f>'Investice a zdroje'!N6</f>
        <v>0</v>
      </c>
      <c r="N6" s="7">
        <f>'Investice a zdroje'!O6</f>
        <v>0</v>
      </c>
      <c r="O6" s="7">
        <f>'Investice a zdroje'!P6</f>
        <v>0</v>
      </c>
      <c r="P6" s="7">
        <f>'Investice a zdroje'!Q6</f>
        <v>0</v>
      </c>
      <c r="Q6" s="7">
        <f>'Investice a zdroje'!R6</f>
        <v>0</v>
      </c>
      <c r="R6" s="7">
        <f>'Investice a zdroje'!S6</f>
        <v>0</v>
      </c>
      <c r="S6" s="7">
        <f>'Investice a zdroje'!T6</f>
        <v>0</v>
      </c>
      <c r="T6" s="7">
        <f>'Investice a zdroje'!U6</f>
        <v>0</v>
      </c>
    </row>
    <row r="7" spans="2:20" x14ac:dyDescent="0.2">
      <c r="B7" s="8" t="s">
        <v>33</v>
      </c>
      <c r="C7" s="7">
        <f>'Provozní náklady a výnosy'!D6</f>
        <v>0</v>
      </c>
      <c r="D7" s="7">
        <f>'Provozní náklady a výnosy'!E6</f>
        <v>0</v>
      </c>
      <c r="E7" s="7">
        <f>'Provozní náklady a výnosy'!F6</f>
        <v>0</v>
      </c>
      <c r="F7" s="7">
        <f>'Provozní náklady a výnosy'!G6</f>
        <v>0</v>
      </c>
      <c r="G7" s="7">
        <f>'Provozní náklady a výnosy'!H6</f>
        <v>0</v>
      </c>
      <c r="H7" s="7">
        <f>'Provozní náklady a výnosy'!I6</f>
        <v>0</v>
      </c>
      <c r="I7" s="7">
        <f>'Provozní náklady a výnosy'!J6</f>
        <v>0</v>
      </c>
      <c r="J7" s="7">
        <f>'Provozní náklady a výnosy'!K6</f>
        <v>0</v>
      </c>
      <c r="K7" s="7">
        <f>'Provozní náklady a výnosy'!L6</f>
        <v>0</v>
      </c>
      <c r="L7" s="7">
        <f>'Provozní náklady a výnosy'!M6</f>
        <v>0</v>
      </c>
      <c r="M7" s="7">
        <f>'Provozní náklady a výnosy'!N6</f>
        <v>0</v>
      </c>
      <c r="N7" s="7">
        <f>'Provozní náklady a výnosy'!O6</f>
        <v>0</v>
      </c>
      <c r="O7" s="7">
        <f>'Provozní náklady a výnosy'!P6</f>
        <v>0</v>
      </c>
      <c r="P7" s="7">
        <f>'Provozní náklady a výnosy'!Q6</f>
        <v>0</v>
      </c>
      <c r="Q7" s="7">
        <f>'Provozní náklady a výnosy'!R6</f>
        <v>0</v>
      </c>
      <c r="R7" s="7">
        <f>'Provozní náklady a výnosy'!S6</f>
        <v>0</v>
      </c>
      <c r="S7" s="7">
        <f>'Provozní náklady a výnosy'!T6</f>
        <v>0</v>
      </c>
      <c r="T7" s="7">
        <f>'Provozní náklady a výnosy'!U6</f>
        <v>0</v>
      </c>
    </row>
    <row r="8" spans="2:20" x14ac:dyDescent="0.2">
      <c r="B8" s="8" t="s">
        <v>51</v>
      </c>
      <c r="C8" s="7">
        <f>'Provozní náklady a výnosy'!D14</f>
        <v>0</v>
      </c>
      <c r="D8" s="7">
        <f>'Provozní náklady a výnosy'!E14</f>
        <v>0</v>
      </c>
      <c r="E8" s="7">
        <f>'Provozní náklady a výnosy'!F14</f>
        <v>0</v>
      </c>
      <c r="F8" s="7">
        <f>'Provozní náklady a výnosy'!G14</f>
        <v>0</v>
      </c>
      <c r="G8" s="7">
        <f>'Provozní náklady a výnosy'!H14</f>
        <v>0</v>
      </c>
      <c r="H8" s="7">
        <f>'Provozní náklady a výnosy'!I14</f>
        <v>0</v>
      </c>
      <c r="I8" s="7">
        <f>'Provozní náklady a výnosy'!J14</f>
        <v>0</v>
      </c>
      <c r="J8" s="7">
        <f>'Provozní náklady a výnosy'!K14</f>
        <v>0</v>
      </c>
      <c r="K8" s="7">
        <f>'Provozní náklady a výnosy'!L14</f>
        <v>0</v>
      </c>
      <c r="L8" s="7">
        <f>'Provozní náklady a výnosy'!M14</f>
        <v>0</v>
      </c>
      <c r="M8" s="7">
        <f>'Provozní náklady a výnosy'!N14</f>
        <v>0</v>
      </c>
      <c r="N8" s="7">
        <f>'Provozní náklady a výnosy'!O14</f>
        <v>0</v>
      </c>
      <c r="O8" s="7">
        <f>'Provozní náklady a výnosy'!P14</f>
        <v>0</v>
      </c>
      <c r="P8" s="7">
        <f>'Provozní náklady a výnosy'!Q14</f>
        <v>0</v>
      </c>
      <c r="Q8" s="7">
        <f>'Provozní náklady a výnosy'!R14</f>
        <v>0</v>
      </c>
      <c r="R8" s="7">
        <f>'Provozní náklady a výnosy'!S14</f>
        <v>0</v>
      </c>
      <c r="S8" s="7">
        <f>'Provozní náklady a výnosy'!T14</f>
        <v>0</v>
      </c>
      <c r="T8" s="7">
        <f>'Provozní náklady a výnosy'!U14</f>
        <v>0</v>
      </c>
    </row>
    <row r="9" spans="2:20" x14ac:dyDescent="0.2">
      <c r="B9" s="8" t="s">
        <v>227</v>
      </c>
      <c r="C9" s="7">
        <f>'Provozní náklady a výnosy'!D25</f>
        <v>0</v>
      </c>
      <c r="D9" s="7">
        <f>'Provozní náklady a výnosy'!E25</f>
        <v>0</v>
      </c>
      <c r="E9" s="7">
        <f>'Provozní náklady a výnosy'!F25</f>
        <v>0</v>
      </c>
      <c r="F9" s="7">
        <f>'Provozní náklady a výnosy'!G25</f>
        <v>0</v>
      </c>
      <c r="G9" s="7">
        <f>'Provozní náklady a výnosy'!H25</f>
        <v>0</v>
      </c>
      <c r="H9" s="7">
        <f>'Provozní náklady a výnosy'!I25</f>
        <v>0</v>
      </c>
      <c r="I9" s="7">
        <f>'Provozní náklady a výnosy'!J25</f>
        <v>0</v>
      </c>
      <c r="J9" s="7">
        <f>'Provozní náklady a výnosy'!K25</f>
        <v>0</v>
      </c>
      <c r="K9" s="7">
        <f>'Provozní náklady a výnosy'!L25</f>
        <v>0</v>
      </c>
      <c r="L9" s="7">
        <f>'Provozní náklady a výnosy'!M25</f>
        <v>0</v>
      </c>
      <c r="M9" s="7">
        <f>'Provozní náklady a výnosy'!N25</f>
        <v>0</v>
      </c>
      <c r="N9" s="7">
        <f>'Provozní náklady a výnosy'!O25</f>
        <v>0</v>
      </c>
      <c r="O9" s="7">
        <f>'Provozní náklady a výnosy'!P25</f>
        <v>0</v>
      </c>
      <c r="P9" s="7">
        <f>'Provozní náklady a výnosy'!Q25</f>
        <v>0</v>
      </c>
      <c r="Q9" s="7">
        <f>'Provozní náklady a výnosy'!R25</f>
        <v>0</v>
      </c>
      <c r="R9" s="7">
        <f>'Provozní náklady a výnosy'!S25</f>
        <v>0</v>
      </c>
      <c r="S9" s="7">
        <f>'Provozní náklady a výnosy'!T25</f>
        <v>0</v>
      </c>
      <c r="T9" s="7">
        <f>'Provozní náklady a výnosy'!U25</f>
        <v>0</v>
      </c>
    </row>
    <row r="10" spans="2:20" x14ac:dyDescent="0.2">
      <c r="B10" s="8" t="s">
        <v>210</v>
      </c>
      <c r="C10" s="7">
        <f t="shared" ref="C10:T10" si="0">C9-C7-C8-C6</f>
        <v>0</v>
      </c>
      <c r="D10" s="7">
        <f t="shared" si="0"/>
        <v>0</v>
      </c>
      <c r="E10" s="7">
        <f t="shared" si="0"/>
        <v>0</v>
      </c>
      <c r="F10" s="7">
        <f t="shared" si="0"/>
        <v>0</v>
      </c>
      <c r="G10" s="7">
        <f t="shared" si="0"/>
        <v>0</v>
      </c>
      <c r="H10" s="7">
        <f t="shared" si="0"/>
        <v>0</v>
      </c>
      <c r="I10" s="7">
        <f t="shared" si="0"/>
        <v>0</v>
      </c>
      <c r="J10" s="7">
        <f t="shared" si="0"/>
        <v>0</v>
      </c>
      <c r="K10" s="7">
        <f t="shared" si="0"/>
        <v>0</v>
      </c>
      <c r="L10" s="7">
        <f t="shared" si="0"/>
        <v>0</v>
      </c>
      <c r="M10" s="7">
        <f t="shared" si="0"/>
        <v>0</v>
      </c>
      <c r="N10" s="7">
        <f t="shared" si="0"/>
        <v>0</v>
      </c>
      <c r="O10" s="7">
        <f t="shared" si="0"/>
        <v>0</v>
      </c>
      <c r="P10" s="7">
        <f t="shared" si="0"/>
        <v>0</v>
      </c>
      <c r="Q10" s="7">
        <f t="shared" si="0"/>
        <v>0</v>
      </c>
      <c r="R10" s="7">
        <f t="shared" si="0"/>
        <v>0</v>
      </c>
      <c r="S10" s="7">
        <f t="shared" si="0"/>
        <v>0</v>
      </c>
      <c r="T10" s="7">
        <f t="shared" si="0"/>
        <v>0</v>
      </c>
    </row>
    <row r="11" spans="2:20" x14ac:dyDescent="0.2">
      <c r="B11" s="8" t="s">
        <v>211</v>
      </c>
      <c r="C11" s="7">
        <f>C10</f>
        <v>0</v>
      </c>
      <c r="D11" s="7">
        <f>C11+D10</f>
        <v>0</v>
      </c>
      <c r="E11" s="7">
        <f t="shared" ref="E11:T11" si="1">D11+E10</f>
        <v>0</v>
      </c>
      <c r="F11" s="7">
        <f t="shared" si="1"/>
        <v>0</v>
      </c>
      <c r="G11" s="7">
        <f t="shared" si="1"/>
        <v>0</v>
      </c>
      <c r="H11" s="7">
        <f>G11+H10</f>
        <v>0</v>
      </c>
      <c r="I11" s="7">
        <f>H11+I10</f>
        <v>0</v>
      </c>
      <c r="J11" s="7">
        <f>I11+J10</f>
        <v>0</v>
      </c>
      <c r="K11" s="7">
        <f t="shared" si="1"/>
        <v>0</v>
      </c>
      <c r="L11" s="7">
        <f t="shared" si="1"/>
        <v>0</v>
      </c>
      <c r="M11" s="7">
        <f t="shared" si="1"/>
        <v>0</v>
      </c>
      <c r="N11" s="7">
        <f t="shared" si="1"/>
        <v>0</v>
      </c>
      <c r="O11" s="7">
        <f t="shared" si="1"/>
        <v>0</v>
      </c>
      <c r="P11" s="7">
        <f t="shared" si="1"/>
        <v>0</v>
      </c>
      <c r="Q11" s="7">
        <f t="shared" si="1"/>
        <v>0</v>
      </c>
      <c r="R11" s="7">
        <f t="shared" si="1"/>
        <v>0</v>
      </c>
      <c r="S11" s="7">
        <v>0</v>
      </c>
      <c r="T11" s="7">
        <f t="shared" si="1"/>
        <v>0</v>
      </c>
    </row>
    <row r="13" spans="2:20" hidden="1" x14ac:dyDescent="0.2"/>
    <row r="14" spans="2:20" hidden="1" x14ac:dyDescent="0.2">
      <c r="B14" s="3" t="s">
        <v>212</v>
      </c>
    </row>
    <row r="15" spans="2:20" hidden="1" x14ac:dyDescent="0.2"/>
    <row r="16" spans="2:20" hidden="1" x14ac:dyDescent="0.2">
      <c r="B16" s="21" t="s">
        <v>3</v>
      </c>
      <c r="C16" s="21" t="s">
        <v>212</v>
      </c>
    </row>
    <row r="17" spans="2:5" hidden="1" x14ac:dyDescent="0.2">
      <c r="B17" s="8" t="s">
        <v>210</v>
      </c>
      <c r="C17" s="24" t="s">
        <v>219</v>
      </c>
    </row>
    <row r="18" spans="2:5" hidden="1" x14ac:dyDescent="0.2"/>
    <row r="19" spans="2:5" hidden="1" x14ac:dyDescent="0.2"/>
    <row r="20" spans="2:5" x14ac:dyDescent="0.2">
      <c r="B20" s="3" t="s">
        <v>210</v>
      </c>
    </row>
    <row r="22" spans="2:5" x14ac:dyDescent="0.2">
      <c r="B22" s="21" t="s">
        <v>0</v>
      </c>
      <c r="C22" s="21" t="s">
        <v>216</v>
      </c>
    </row>
    <row r="23" spans="2:5" x14ac:dyDescent="0.2">
      <c r="B23" s="8" t="s">
        <v>213</v>
      </c>
      <c r="C23" s="7">
        <f>NPV('Základní informace'!$C$12,D10:T10)+C10</f>
        <v>0</v>
      </c>
    </row>
    <row r="24" spans="2:5" x14ac:dyDescent="0.2">
      <c r="B24" s="8" t="s">
        <v>214</v>
      </c>
      <c r="C24" s="43" t="e">
        <f>C23/SUM(C6:T6)</f>
        <v>#DIV/0!</v>
      </c>
      <c r="D24" s="49"/>
      <c r="E24" s="45"/>
    </row>
    <row r="25" spans="2:5" x14ac:dyDescent="0.2">
      <c r="B25" s="8" t="s">
        <v>215</v>
      </c>
      <c r="C25" s="59" t="e">
        <f>IRR(C10:T10)</f>
        <v>#NUM!</v>
      </c>
    </row>
    <row r="28" spans="2:5" x14ac:dyDescent="0.2">
      <c r="D28" s="45"/>
    </row>
    <row r="29" spans="2:5" x14ac:dyDescent="0.2">
      <c r="D29" s="45"/>
    </row>
  </sheetData>
  <pageMargins left="0.23622047244094491" right="0.23622047244094491" top="0.74803149606299213" bottom="0.74803149606299213" header="0.31496062992125984" footer="0.31496062992125984"/>
  <pageSetup paperSize="9" scale="48" orientation="landscape" verticalDpi="0" r:id="rId1"/>
  <headerFooter>
    <oddHeade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31"/>
  <sheetViews>
    <sheetView zoomScaleNormal="100" workbookViewId="0">
      <pane xSplit="2" topLeftCell="C1" activePane="topRight" state="frozen"/>
      <selection pane="topRight" activeCell="B11" sqref="B11"/>
    </sheetView>
  </sheetViews>
  <sheetFormatPr defaultRowHeight="12" x14ac:dyDescent="0.2"/>
  <cols>
    <col min="1" max="1" width="4.28515625" style="4" customWidth="1"/>
    <col min="2" max="2" width="45.7109375" style="4" bestFit="1" customWidth="1"/>
    <col min="3" max="4" width="14" style="4" bestFit="1" customWidth="1"/>
    <col min="5" max="18" width="12.7109375" style="4" customWidth="1"/>
    <col min="19" max="16384" width="9.140625" style="4"/>
  </cols>
  <sheetData>
    <row r="2" spans="2:18" x14ac:dyDescent="0.2">
      <c r="B2" s="3" t="s">
        <v>221</v>
      </c>
    </row>
    <row r="4" spans="2:18" x14ac:dyDescent="0.2">
      <c r="B4" s="12"/>
      <c r="C4" s="13">
        <f>'Základní informace'!$C$4</f>
        <v>2016</v>
      </c>
      <c r="D4" s="14">
        <f>'Základní informace'!$C$4+1</f>
        <v>2017</v>
      </c>
      <c r="E4" s="14">
        <f>'Základní informace'!$C$4+2</f>
        <v>2018</v>
      </c>
      <c r="F4" s="14">
        <f>'Základní informace'!$C$4+3</f>
        <v>2019</v>
      </c>
      <c r="G4" s="14">
        <f>'Základní informace'!$C$4+4</f>
        <v>2020</v>
      </c>
      <c r="H4" s="14">
        <f>'Základní informace'!$C$4+5</f>
        <v>2021</v>
      </c>
      <c r="I4" s="14">
        <f>'Základní informace'!$C$4+6</f>
        <v>2022</v>
      </c>
      <c r="J4" s="14">
        <f>'Základní informace'!$C$4+7</f>
        <v>2023</v>
      </c>
      <c r="K4" s="14">
        <f>'Základní informace'!$C$4+8</f>
        <v>2024</v>
      </c>
      <c r="L4" s="14">
        <f>'Základní informace'!$C$4+9</f>
        <v>2025</v>
      </c>
      <c r="M4" s="14">
        <f>'Základní informace'!$C$4+10</f>
        <v>2026</v>
      </c>
      <c r="N4" s="14">
        <f>'Základní informace'!$C$4+11</f>
        <v>2027</v>
      </c>
      <c r="O4" s="14">
        <f>'Základní informace'!$C$4+12</f>
        <v>2028</v>
      </c>
      <c r="P4" s="14">
        <f>'Základní informace'!$C$4+13</f>
        <v>2029</v>
      </c>
      <c r="Q4" s="14">
        <f>'Základní informace'!$C$4+14</f>
        <v>2030</v>
      </c>
      <c r="R4" s="14">
        <f>'Základní informace'!$C$4+15</f>
        <v>2031</v>
      </c>
    </row>
    <row r="5" spans="2:18" x14ac:dyDescent="0.2">
      <c r="B5" s="16" t="s">
        <v>3</v>
      </c>
      <c r="C5" s="13">
        <v>1</v>
      </c>
      <c r="D5" s="14">
        <v>2</v>
      </c>
      <c r="E5" s="14">
        <v>3</v>
      </c>
      <c r="F5" s="14">
        <v>4</v>
      </c>
      <c r="G5" s="14">
        <v>5</v>
      </c>
      <c r="H5" s="14">
        <v>6</v>
      </c>
      <c r="I5" s="14">
        <v>7</v>
      </c>
      <c r="J5" s="14">
        <v>8</v>
      </c>
      <c r="K5" s="14">
        <v>9</v>
      </c>
      <c r="L5" s="14">
        <v>10</v>
      </c>
      <c r="M5" s="14">
        <v>11</v>
      </c>
      <c r="N5" s="14">
        <v>12</v>
      </c>
      <c r="O5" s="14">
        <v>13</v>
      </c>
      <c r="P5" s="14">
        <v>14</v>
      </c>
      <c r="Q5" s="14">
        <v>15</v>
      </c>
      <c r="R5" s="14">
        <v>16</v>
      </c>
    </row>
    <row r="6" spans="2:18" x14ac:dyDescent="0.2">
      <c r="B6" s="8" t="s">
        <v>33</v>
      </c>
      <c r="C6" s="7">
        <f>'Provozní náklady a výnosy'!D6</f>
        <v>0</v>
      </c>
      <c r="D6" s="7">
        <f>'Provozní náklady a výnosy'!E6</f>
        <v>0</v>
      </c>
      <c r="E6" s="7">
        <f>'Provozní náklady a výnosy'!F6</f>
        <v>0</v>
      </c>
      <c r="F6" s="7">
        <f>'Provozní náklady a výnosy'!G6</f>
        <v>0</v>
      </c>
      <c r="G6" s="7">
        <f>'Provozní náklady a výnosy'!H6</f>
        <v>0</v>
      </c>
      <c r="H6" s="7">
        <f>'Provozní náklady a výnosy'!I6</f>
        <v>0</v>
      </c>
      <c r="I6" s="7">
        <f>'Provozní náklady a výnosy'!J6</f>
        <v>0</v>
      </c>
      <c r="J6" s="7">
        <f>'Provozní náklady a výnosy'!K6</f>
        <v>0</v>
      </c>
      <c r="K6" s="7">
        <f>'Provozní náklady a výnosy'!L6</f>
        <v>0</v>
      </c>
      <c r="L6" s="7">
        <f>'Provozní náklady a výnosy'!M6</f>
        <v>0</v>
      </c>
      <c r="M6" s="7">
        <f>'Provozní náklady a výnosy'!N6</f>
        <v>0</v>
      </c>
      <c r="N6" s="7">
        <f>'Provozní náklady a výnosy'!O6</f>
        <v>0</v>
      </c>
      <c r="O6" s="7">
        <f>'Provozní náklady a výnosy'!P6</f>
        <v>0</v>
      </c>
      <c r="P6" s="7">
        <f>'Provozní náklady a výnosy'!Q6</f>
        <v>0</v>
      </c>
      <c r="Q6" s="7">
        <f>'Provozní náklady a výnosy'!R6</f>
        <v>0</v>
      </c>
      <c r="R6" s="7">
        <f>'Provozní náklady a výnosy'!S6</f>
        <v>0</v>
      </c>
    </row>
    <row r="7" spans="2:18" x14ac:dyDescent="0.2">
      <c r="B7" s="8" t="s">
        <v>51</v>
      </c>
      <c r="C7" s="7">
        <f>'Provozní náklady a výnosy'!D14</f>
        <v>0</v>
      </c>
      <c r="D7" s="7">
        <f>'Provozní náklady a výnosy'!E14</f>
        <v>0</v>
      </c>
      <c r="E7" s="7">
        <f>'Provozní náklady a výnosy'!F14</f>
        <v>0</v>
      </c>
      <c r="F7" s="7">
        <f>'Provozní náklady a výnosy'!G14</f>
        <v>0</v>
      </c>
      <c r="G7" s="7">
        <f>'Provozní náklady a výnosy'!H14</f>
        <v>0</v>
      </c>
      <c r="H7" s="7">
        <f>'Provozní náklady a výnosy'!I14</f>
        <v>0</v>
      </c>
      <c r="I7" s="7">
        <f>'Provozní náklady a výnosy'!J14</f>
        <v>0</v>
      </c>
      <c r="J7" s="7">
        <f>'Provozní náklady a výnosy'!K14</f>
        <v>0</v>
      </c>
      <c r="K7" s="7">
        <f>'Provozní náklady a výnosy'!L14</f>
        <v>0</v>
      </c>
      <c r="L7" s="7">
        <f>'Provozní náklady a výnosy'!M14</f>
        <v>0</v>
      </c>
      <c r="M7" s="7">
        <f>'Provozní náklady a výnosy'!N14</f>
        <v>0</v>
      </c>
      <c r="N7" s="7">
        <f>'Provozní náklady a výnosy'!O14</f>
        <v>0</v>
      </c>
      <c r="O7" s="7">
        <f>'Provozní náklady a výnosy'!P14</f>
        <v>0</v>
      </c>
      <c r="P7" s="7">
        <f>'Provozní náklady a výnosy'!Q14</f>
        <v>0</v>
      </c>
      <c r="Q7" s="7">
        <f>'Provozní náklady a výnosy'!R14</f>
        <v>0</v>
      </c>
      <c r="R7" s="7">
        <f>'Provozní náklady a výnosy'!S14</f>
        <v>0</v>
      </c>
    </row>
    <row r="8" spans="2:18" x14ac:dyDescent="0.2">
      <c r="B8" s="8" t="s">
        <v>39</v>
      </c>
      <c r="C8" s="7">
        <f>'Provozní náklady a výnosy'!D15</f>
        <v>0</v>
      </c>
      <c r="D8" s="7">
        <f>'Provozní náklady a výnosy'!E15</f>
        <v>0</v>
      </c>
      <c r="E8" s="7">
        <f>'Provozní náklady a výnosy'!F15</f>
        <v>0</v>
      </c>
      <c r="F8" s="7">
        <f>'Provozní náklady a výnosy'!G15</f>
        <v>0</v>
      </c>
      <c r="G8" s="7">
        <f>'Provozní náklady a výnosy'!H15</f>
        <v>0</v>
      </c>
      <c r="H8" s="7">
        <f>'Provozní náklady a výnosy'!I15</f>
        <v>0</v>
      </c>
      <c r="I8" s="7">
        <f>'Provozní náklady a výnosy'!J15</f>
        <v>0</v>
      </c>
      <c r="J8" s="7">
        <f>'Provozní náklady a výnosy'!K15</f>
        <v>0</v>
      </c>
      <c r="K8" s="7">
        <f>'Provozní náklady a výnosy'!L15</f>
        <v>0</v>
      </c>
      <c r="L8" s="7">
        <f>'Provozní náklady a výnosy'!M15</f>
        <v>0</v>
      </c>
      <c r="M8" s="7">
        <f>'Provozní náklady a výnosy'!N15</f>
        <v>0</v>
      </c>
      <c r="N8" s="7">
        <f>'Provozní náklady a výnosy'!O15</f>
        <v>0</v>
      </c>
      <c r="O8" s="7">
        <f>'Provozní náklady a výnosy'!P15</f>
        <v>0</v>
      </c>
      <c r="P8" s="7">
        <f>'Provozní náklady a výnosy'!Q15</f>
        <v>0</v>
      </c>
      <c r="Q8" s="7">
        <f>'Provozní náklady a výnosy'!R15</f>
        <v>0</v>
      </c>
      <c r="R8" s="7">
        <f>'Provozní náklady a výnosy'!S15</f>
        <v>0</v>
      </c>
    </row>
    <row r="9" spans="2:18" x14ac:dyDescent="0.2">
      <c r="B9" s="8" t="s">
        <v>255</v>
      </c>
      <c r="C9" s="7">
        <f>'Investice a zdroje'!D30+'Investice a zdroje'!D31+'Investice a zdroje'!D32+'Investice a zdroje'!D33+'Investice a zdroje'!D34+'Investice a zdroje'!D35+'Investice a zdroje'!D36</f>
        <v>0</v>
      </c>
      <c r="D9" s="7">
        <f>'Investice a zdroje'!E30+'Investice a zdroje'!E31+'Investice a zdroje'!E32+'Investice a zdroje'!E33+'Investice a zdroje'!E34+'Investice a zdroje'!E35+'Investice a zdroje'!E36</f>
        <v>0</v>
      </c>
      <c r="E9" s="7">
        <f>'Investice a zdroje'!F30+'Investice a zdroje'!F31+'Investice a zdroje'!F32+'Investice a zdroje'!F33+'Investice a zdroje'!F34+'Investice a zdroje'!F35+'Investice a zdroje'!F36</f>
        <v>0</v>
      </c>
      <c r="F9" s="7">
        <f>'Investice a zdroje'!G30+'Investice a zdroje'!G31+'Investice a zdroje'!G32+'Investice a zdroje'!G33+'Investice a zdroje'!G34+'Investice a zdroje'!G35+'Investice a zdroje'!G36</f>
        <v>0</v>
      </c>
      <c r="G9" s="7">
        <f>'Investice a zdroje'!H30+'Investice a zdroje'!H31+'Investice a zdroje'!H32+'Investice a zdroje'!H33+'Investice a zdroje'!H34+'Investice a zdroje'!H35+'Investice a zdroje'!H36</f>
        <v>0</v>
      </c>
      <c r="H9" s="7">
        <f>'Investice a zdroje'!I30+'Investice a zdroje'!I31+'Investice a zdroje'!I32+'Investice a zdroje'!I33+'Investice a zdroje'!I34+'Investice a zdroje'!I35+'Investice a zdroje'!I36</f>
        <v>0</v>
      </c>
      <c r="I9" s="7">
        <f>'Investice a zdroje'!J30+'Investice a zdroje'!J31+'Investice a zdroje'!J32+'Investice a zdroje'!J33+'Investice a zdroje'!J34+'Investice a zdroje'!J35+'Investice a zdroje'!J36</f>
        <v>0</v>
      </c>
      <c r="J9" s="7">
        <f>'Investice a zdroje'!K30+'Investice a zdroje'!K31+'Investice a zdroje'!K32+'Investice a zdroje'!K33+'Investice a zdroje'!K34+'Investice a zdroje'!K35+'Investice a zdroje'!K36</f>
        <v>0</v>
      </c>
      <c r="K9" s="7">
        <f>'Investice a zdroje'!L30+'Investice a zdroje'!L31+'Investice a zdroje'!L32+'Investice a zdroje'!L33+'Investice a zdroje'!L34+'Investice a zdroje'!L35+'Investice a zdroje'!L36</f>
        <v>0</v>
      </c>
      <c r="L9" s="7">
        <f>'Investice a zdroje'!M30+'Investice a zdroje'!M31+'Investice a zdroje'!M32+'Investice a zdroje'!M33+'Investice a zdroje'!M34+'Investice a zdroje'!M35+'Investice a zdroje'!M36</f>
        <v>0</v>
      </c>
      <c r="M9" s="7">
        <f>'Investice a zdroje'!N30+'Investice a zdroje'!N31+'Investice a zdroje'!N32+'Investice a zdroje'!N33+'Investice a zdroje'!N34+'Investice a zdroje'!N35+'Investice a zdroje'!N36</f>
        <v>0</v>
      </c>
      <c r="N9" s="7">
        <f>'Investice a zdroje'!O30+'Investice a zdroje'!O31+'Investice a zdroje'!O32+'Investice a zdroje'!O33+'Investice a zdroje'!O34+'Investice a zdroje'!O35+'Investice a zdroje'!O36</f>
        <v>0</v>
      </c>
      <c r="O9" s="7">
        <f>'Investice a zdroje'!P30+'Investice a zdroje'!P31+'Investice a zdroje'!P32+'Investice a zdroje'!P33+'Investice a zdroje'!P34+'Investice a zdroje'!P35+'Investice a zdroje'!P36</f>
        <v>0</v>
      </c>
      <c r="P9" s="7">
        <f>'Investice a zdroje'!Q30+'Investice a zdroje'!Q31+'Investice a zdroje'!Q32+'Investice a zdroje'!Q33+'Investice a zdroje'!Q34+'Investice a zdroje'!Q35+'Investice a zdroje'!Q36</f>
        <v>0</v>
      </c>
      <c r="Q9" s="7">
        <f>'Investice a zdroje'!R30+'Investice a zdroje'!R31+'Investice a zdroje'!R32+'Investice a zdroje'!R33+'Investice a zdroje'!R34+'Investice a zdroje'!R35+'Investice a zdroje'!R36</f>
        <v>0</v>
      </c>
      <c r="R9" s="7">
        <f>'Investice a zdroje'!S30+'Investice a zdroje'!S31+'Investice a zdroje'!S32+'Investice a zdroje'!S33+'Investice a zdroje'!S34+'Investice a zdroje'!S35+'Investice a zdroje'!S36</f>
        <v>0</v>
      </c>
    </row>
    <row r="10" spans="2:18" x14ac:dyDescent="0.2">
      <c r="B10" s="8" t="s">
        <v>227</v>
      </c>
      <c r="C10" s="7">
        <f>'Provozní náklady a výnosy'!D25</f>
        <v>0</v>
      </c>
      <c r="D10" s="7">
        <f>'Provozní náklady a výnosy'!E25</f>
        <v>0</v>
      </c>
      <c r="E10" s="7">
        <f>'Provozní náklady a výnosy'!F25</f>
        <v>0</v>
      </c>
      <c r="F10" s="7">
        <f>'Provozní náklady a výnosy'!G25</f>
        <v>0</v>
      </c>
      <c r="G10" s="7">
        <f>'Provozní náklady a výnosy'!H25</f>
        <v>0</v>
      </c>
      <c r="H10" s="7">
        <f>'Provozní náklady a výnosy'!I25</f>
        <v>0</v>
      </c>
      <c r="I10" s="7">
        <f>'Provozní náklady a výnosy'!J25</f>
        <v>0</v>
      </c>
      <c r="J10" s="7">
        <f>'Provozní náklady a výnosy'!K25</f>
        <v>0</v>
      </c>
      <c r="K10" s="7">
        <f>'Provozní náklady a výnosy'!L25</f>
        <v>0</v>
      </c>
      <c r="L10" s="7">
        <f>'Provozní náklady a výnosy'!M25</f>
        <v>0</v>
      </c>
      <c r="M10" s="7">
        <f>'Provozní náklady a výnosy'!N25</f>
        <v>0</v>
      </c>
      <c r="N10" s="7">
        <f>'Provozní náklady a výnosy'!O25</f>
        <v>0</v>
      </c>
      <c r="O10" s="7">
        <f>'Provozní náklady a výnosy'!P25</f>
        <v>0</v>
      </c>
      <c r="P10" s="7">
        <f>'Provozní náklady a výnosy'!Q25</f>
        <v>0</v>
      </c>
      <c r="Q10" s="7">
        <f>'Provozní náklady a výnosy'!R25</f>
        <v>0</v>
      </c>
      <c r="R10" s="7">
        <f>'Provozní náklady a výnosy'!S25</f>
        <v>0</v>
      </c>
    </row>
    <row r="11" spans="2:18" x14ac:dyDescent="0.2">
      <c r="B11" s="8" t="s">
        <v>217</v>
      </c>
      <c r="C11" s="7">
        <f>C10-C6-C7-C8-C9</f>
        <v>0</v>
      </c>
      <c r="D11" s="7">
        <f t="shared" ref="D11:R11" si="0">D10-D6-D7-D8-D9</f>
        <v>0</v>
      </c>
      <c r="E11" s="7">
        <f t="shared" si="0"/>
        <v>0</v>
      </c>
      <c r="F11" s="7">
        <f t="shared" si="0"/>
        <v>0</v>
      </c>
      <c r="G11" s="7">
        <f t="shared" si="0"/>
        <v>0</v>
      </c>
      <c r="H11" s="7">
        <f t="shared" si="0"/>
        <v>0</v>
      </c>
      <c r="I11" s="7">
        <f t="shared" si="0"/>
        <v>0</v>
      </c>
      <c r="J11" s="7">
        <f t="shared" si="0"/>
        <v>0</v>
      </c>
      <c r="K11" s="7">
        <f t="shared" si="0"/>
        <v>0</v>
      </c>
      <c r="L11" s="7">
        <f t="shared" si="0"/>
        <v>0</v>
      </c>
      <c r="M11" s="7">
        <f t="shared" si="0"/>
        <v>0</v>
      </c>
      <c r="N11" s="7">
        <f t="shared" si="0"/>
        <v>0</v>
      </c>
      <c r="O11" s="7">
        <f t="shared" si="0"/>
        <v>0</v>
      </c>
      <c r="P11" s="7">
        <f t="shared" si="0"/>
        <v>0</v>
      </c>
      <c r="Q11" s="7">
        <f t="shared" si="0"/>
        <v>0</v>
      </c>
      <c r="R11" s="7">
        <f t="shared" si="0"/>
        <v>0</v>
      </c>
    </row>
    <row r="12" spans="2:18" x14ac:dyDescent="0.2">
      <c r="B12" s="8" t="s">
        <v>218</v>
      </c>
      <c r="C12" s="7">
        <f>C11</f>
        <v>0</v>
      </c>
      <c r="D12" s="7">
        <f>C12+D11</f>
        <v>0</v>
      </c>
      <c r="E12" s="7">
        <f t="shared" ref="E12:R12" si="1">D12+E11</f>
        <v>0</v>
      </c>
      <c r="F12" s="7">
        <f t="shared" si="1"/>
        <v>0</v>
      </c>
      <c r="G12" s="7">
        <f t="shared" si="1"/>
        <v>0</v>
      </c>
      <c r="H12" s="7">
        <f t="shared" si="1"/>
        <v>0</v>
      </c>
      <c r="I12" s="7">
        <f t="shared" si="1"/>
        <v>0</v>
      </c>
      <c r="J12" s="7">
        <f t="shared" si="1"/>
        <v>0</v>
      </c>
      <c r="K12" s="7">
        <f t="shared" si="1"/>
        <v>0</v>
      </c>
      <c r="L12" s="7">
        <f t="shared" si="1"/>
        <v>0</v>
      </c>
      <c r="M12" s="7">
        <f t="shared" si="1"/>
        <v>0</v>
      </c>
      <c r="N12" s="7">
        <f t="shared" si="1"/>
        <v>0</v>
      </c>
      <c r="O12" s="7">
        <f t="shared" si="1"/>
        <v>0</v>
      </c>
      <c r="P12" s="7">
        <f t="shared" si="1"/>
        <v>0</v>
      </c>
      <c r="Q12" s="7">
        <f t="shared" si="1"/>
        <v>0</v>
      </c>
      <c r="R12" s="7">
        <f t="shared" si="1"/>
        <v>0</v>
      </c>
    </row>
    <row r="14" spans="2:18" hidden="1" x14ac:dyDescent="0.2"/>
    <row r="15" spans="2:18" hidden="1" x14ac:dyDescent="0.2">
      <c r="B15" s="3" t="s">
        <v>212</v>
      </c>
    </row>
    <row r="16" spans="2:18" hidden="1" x14ac:dyDescent="0.2"/>
    <row r="17" spans="2:7" hidden="1" x14ac:dyDescent="0.2">
      <c r="B17" s="21" t="s">
        <v>3</v>
      </c>
      <c r="C17" s="21" t="s">
        <v>212</v>
      </c>
    </row>
    <row r="18" spans="2:7" hidden="1" x14ac:dyDescent="0.2">
      <c r="B18" s="8" t="s">
        <v>217</v>
      </c>
      <c r="C18" s="24" t="s">
        <v>219</v>
      </c>
    </row>
    <row r="19" spans="2:7" hidden="1" x14ac:dyDescent="0.2"/>
    <row r="20" spans="2:7" hidden="1" x14ac:dyDescent="0.2"/>
    <row r="21" spans="2:7" x14ac:dyDescent="0.2">
      <c r="B21" s="3" t="s">
        <v>217</v>
      </c>
    </row>
    <row r="23" spans="2:7" x14ac:dyDescent="0.2">
      <c r="B23" s="21" t="s">
        <v>0</v>
      </c>
      <c r="C23" s="21" t="s">
        <v>216</v>
      </c>
    </row>
    <row r="24" spans="2:7" x14ac:dyDescent="0.2">
      <c r="B24" s="8" t="s">
        <v>213</v>
      </c>
      <c r="C24" s="7">
        <f>NPV('Základní informace'!$C$12,D11:R11)+C11</f>
        <v>0</v>
      </c>
    </row>
    <row r="25" spans="2:7" x14ac:dyDescent="0.2">
      <c r="B25" s="8" t="s">
        <v>214</v>
      </c>
      <c r="C25" s="43" t="e">
        <f>C24/SUM(C9:R9)</f>
        <v>#DIV/0!</v>
      </c>
      <c r="D25" s="49"/>
      <c r="E25" s="45"/>
    </row>
    <row r="26" spans="2:7" x14ac:dyDescent="0.2">
      <c r="B26" s="8" t="s">
        <v>215</v>
      </c>
      <c r="C26" s="60" t="e">
        <f>IRR(C11:R11)</f>
        <v>#NUM!</v>
      </c>
    </row>
    <row r="30" spans="2:7" x14ac:dyDescent="0.2">
      <c r="D30" s="45"/>
    </row>
    <row r="31" spans="2:7" x14ac:dyDescent="0.2">
      <c r="G31" s="48"/>
    </row>
  </sheetData>
  <pageMargins left="0.23622047244094491" right="0.23622047244094491" top="0.74803149606299213" bottom="0.74803149606299213" header="0.31496062992125984" footer="0.31496062992125984"/>
  <pageSetup paperSize="9" scale="56" orientation="landscape" verticalDpi="0" r:id="rId1"/>
  <headerFooter>
    <oddHeade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31"/>
  <sheetViews>
    <sheetView topLeftCell="A4" zoomScaleNormal="100" workbookViewId="0">
      <pane xSplit="2" topLeftCell="C1" activePane="topRight" state="frozen"/>
      <selection pane="topRight" activeCell="E25" sqref="E25"/>
    </sheetView>
  </sheetViews>
  <sheetFormatPr defaultRowHeight="12" x14ac:dyDescent="0.2"/>
  <cols>
    <col min="1" max="1" width="4.28515625" style="4" customWidth="1"/>
    <col min="2" max="2" width="53.140625" style="4" customWidth="1"/>
    <col min="3" max="4" width="14" style="4" bestFit="1" customWidth="1"/>
    <col min="5" max="20" width="12.7109375" style="4" customWidth="1"/>
    <col min="21" max="16384" width="9.140625" style="4"/>
  </cols>
  <sheetData>
    <row r="2" spans="2:20" x14ac:dyDescent="0.2">
      <c r="B2" s="3" t="s">
        <v>222</v>
      </c>
    </row>
    <row r="4" spans="2:20" x14ac:dyDescent="0.2">
      <c r="B4" s="12"/>
      <c r="C4" s="37">
        <f>'Základní informace'!$C$4</f>
        <v>2016</v>
      </c>
      <c r="D4" s="36">
        <f>'Základní informace'!$C$4+1</f>
        <v>2017</v>
      </c>
      <c r="E4" s="36">
        <f>'Základní informace'!$C$4+2</f>
        <v>2018</v>
      </c>
      <c r="F4" s="36">
        <f>'Základní informace'!$C$4+3</f>
        <v>2019</v>
      </c>
      <c r="G4" s="36">
        <f>'Základní informace'!$C$4+4</f>
        <v>2020</v>
      </c>
      <c r="H4" s="36">
        <f>'Základní informace'!$C$4+5</f>
        <v>2021</v>
      </c>
      <c r="I4" s="36">
        <f>'Základní informace'!$C$4+6</f>
        <v>2022</v>
      </c>
      <c r="J4" s="36">
        <f>'Základní informace'!$C$4+7</f>
        <v>2023</v>
      </c>
      <c r="K4" s="36">
        <f>'Základní informace'!$C$4+8</f>
        <v>2024</v>
      </c>
      <c r="L4" s="36">
        <f>'Základní informace'!$C$4+9</f>
        <v>2025</v>
      </c>
      <c r="M4" s="36">
        <f>'Základní informace'!$C$4+10</f>
        <v>2026</v>
      </c>
      <c r="N4" s="36">
        <f>'Základní informace'!$C$4+11</f>
        <v>2027</v>
      </c>
      <c r="O4" s="36">
        <f>'Základní informace'!$C$4+12</f>
        <v>2028</v>
      </c>
      <c r="P4" s="36">
        <f>'Základní informace'!$C$4+13</f>
        <v>2029</v>
      </c>
      <c r="Q4" s="36">
        <f>'Základní informace'!$C$4+14</f>
        <v>2030</v>
      </c>
      <c r="R4" s="36">
        <f>'Základní informace'!$C$4+15</f>
        <v>2031</v>
      </c>
      <c r="S4" s="36">
        <f>'Základní informace'!$C$4+16</f>
        <v>2032</v>
      </c>
      <c r="T4" s="36">
        <f>'Základní informace'!$C$4+17</f>
        <v>2033</v>
      </c>
    </row>
    <row r="5" spans="2:20" x14ac:dyDescent="0.2">
      <c r="B5" s="16" t="s">
        <v>3</v>
      </c>
      <c r="C5" s="37">
        <v>1</v>
      </c>
      <c r="D5" s="36">
        <v>2</v>
      </c>
      <c r="E5" s="36">
        <v>3</v>
      </c>
      <c r="F5" s="36">
        <v>4</v>
      </c>
      <c r="G5" s="36">
        <v>5</v>
      </c>
      <c r="H5" s="36">
        <v>6</v>
      </c>
      <c r="I5" s="36">
        <v>7</v>
      </c>
      <c r="J5" s="36">
        <v>8</v>
      </c>
      <c r="K5" s="36">
        <v>9</v>
      </c>
      <c r="L5" s="36">
        <v>10</v>
      </c>
      <c r="M5" s="36">
        <v>11</v>
      </c>
      <c r="N5" s="36">
        <v>12</v>
      </c>
      <c r="O5" s="36">
        <v>13</v>
      </c>
      <c r="P5" s="36">
        <v>14</v>
      </c>
      <c r="Q5" s="36">
        <v>15</v>
      </c>
      <c r="R5" s="36">
        <v>16</v>
      </c>
      <c r="S5" s="36">
        <v>17</v>
      </c>
      <c r="T5" s="36">
        <v>18</v>
      </c>
    </row>
    <row r="6" spans="2:20" x14ac:dyDescent="0.2">
      <c r="B6" s="8" t="s">
        <v>228</v>
      </c>
      <c r="C6" s="7">
        <f>'Návratnost investic pro FA'!C6</f>
        <v>0</v>
      </c>
      <c r="D6" s="7">
        <f>'Návratnost investic pro FA'!D6</f>
        <v>0</v>
      </c>
      <c r="E6" s="7">
        <f>'Návratnost investic pro FA'!E6</f>
        <v>0</v>
      </c>
      <c r="F6" s="7">
        <f>'Návratnost investic pro FA'!F6</f>
        <v>0</v>
      </c>
      <c r="G6" s="7">
        <f>'Návratnost investic pro FA'!G6</f>
        <v>0</v>
      </c>
      <c r="H6" s="7">
        <f>'Návratnost investic pro FA'!H6</f>
        <v>0</v>
      </c>
      <c r="I6" s="7">
        <f>'Návratnost investic pro FA'!I6</f>
        <v>0</v>
      </c>
      <c r="J6" s="7">
        <f>'Návratnost investic pro FA'!J6</f>
        <v>0</v>
      </c>
      <c r="K6" s="7">
        <f>'Návratnost investic pro FA'!K6</f>
        <v>0</v>
      </c>
      <c r="L6" s="7">
        <f>'Návratnost investic pro FA'!L6</f>
        <v>0</v>
      </c>
      <c r="M6" s="7">
        <f>'Návratnost investic pro FA'!M6</f>
        <v>0</v>
      </c>
      <c r="N6" s="7">
        <f>'Návratnost investic pro FA'!N6</f>
        <v>0</v>
      </c>
      <c r="O6" s="7">
        <f>'Návratnost investic pro FA'!O6</f>
        <v>0</v>
      </c>
      <c r="P6" s="7">
        <f>'Návratnost investic pro FA'!P6</f>
        <v>0</v>
      </c>
      <c r="Q6" s="7">
        <f>'Návratnost investic pro FA'!Q6</f>
        <v>0</v>
      </c>
      <c r="R6" s="7">
        <f>'Návratnost investic pro FA'!R6</f>
        <v>0</v>
      </c>
      <c r="S6" s="7">
        <f>'Návratnost investic pro FA'!S6</f>
        <v>0</v>
      </c>
      <c r="T6" s="7">
        <f>'Návratnost investic pro FA'!T6</f>
        <v>0</v>
      </c>
    </row>
    <row r="7" spans="2:20" x14ac:dyDescent="0.2">
      <c r="B7" s="8" t="s">
        <v>33</v>
      </c>
      <c r="C7" s="7">
        <f>'Provozní náklady a výnosy'!D6</f>
        <v>0</v>
      </c>
      <c r="D7" s="7">
        <f>'Provozní náklady a výnosy'!E6</f>
        <v>0</v>
      </c>
      <c r="E7" s="7">
        <f>'Provozní náklady a výnosy'!F6</f>
        <v>0</v>
      </c>
      <c r="F7" s="7">
        <f>'Provozní náklady a výnosy'!G6</f>
        <v>0</v>
      </c>
      <c r="G7" s="7">
        <f>'Provozní náklady a výnosy'!H6</f>
        <v>0</v>
      </c>
      <c r="H7" s="7">
        <f>'Provozní náklady a výnosy'!I6</f>
        <v>0</v>
      </c>
      <c r="I7" s="7">
        <f>'Provozní náklady a výnosy'!J6</f>
        <v>0</v>
      </c>
      <c r="J7" s="7">
        <f>'Provozní náklady a výnosy'!K6</f>
        <v>0</v>
      </c>
      <c r="K7" s="7">
        <f>'Provozní náklady a výnosy'!L6</f>
        <v>0</v>
      </c>
      <c r="L7" s="7">
        <f>'Provozní náklady a výnosy'!M6</f>
        <v>0</v>
      </c>
      <c r="M7" s="7">
        <f>'Provozní náklady a výnosy'!N6</f>
        <v>0</v>
      </c>
      <c r="N7" s="7">
        <f>'Provozní náklady a výnosy'!O6</f>
        <v>0</v>
      </c>
      <c r="O7" s="7">
        <f>'Provozní náklady a výnosy'!P6</f>
        <v>0</v>
      </c>
      <c r="P7" s="7">
        <f>'Provozní náklady a výnosy'!Q6</f>
        <v>0</v>
      </c>
      <c r="Q7" s="7">
        <f>'Provozní náklady a výnosy'!R6</f>
        <v>0</v>
      </c>
      <c r="R7" s="7">
        <f>'Provozní náklady a výnosy'!S6</f>
        <v>0</v>
      </c>
      <c r="S7" s="7">
        <f>'Provozní náklady a výnosy'!T6</f>
        <v>0</v>
      </c>
      <c r="T7" s="7">
        <f>'Provozní náklady a výnosy'!U6</f>
        <v>0</v>
      </c>
    </row>
    <row r="8" spans="2:20" x14ac:dyDescent="0.2">
      <c r="B8" s="8" t="s">
        <v>259</v>
      </c>
      <c r="C8" s="7">
        <f>'Provozní náklady a výnosy'!D25+'Provozní náklady a výnosy'!D27</f>
        <v>0</v>
      </c>
      <c r="D8" s="7">
        <f>'Provozní náklady a výnosy'!E25+'Provozní náklady a výnosy'!E27</f>
        <v>0</v>
      </c>
      <c r="E8" s="7">
        <f>'Provozní náklady a výnosy'!F25+'Provozní náklady a výnosy'!F27</f>
        <v>0</v>
      </c>
      <c r="F8" s="7">
        <f>'Provozní náklady a výnosy'!G25+'Provozní náklady a výnosy'!G27</f>
        <v>0</v>
      </c>
      <c r="G8" s="7">
        <f>'Provozní náklady a výnosy'!H25+'Provozní náklady a výnosy'!H27</f>
        <v>0</v>
      </c>
      <c r="H8" s="7">
        <f>'Provozní náklady a výnosy'!I25+'Provozní náklady a výnosy'!I27</f>
        <v>0</v>
      </c>
      <c r="I8" s="7">
        <f>'Provozní náklady a výnosy'!J25+'Provozní náklady a výnosy'!J27</f>
        <v>0</v>
      </c>
      <c r="J8" s="7">
        <f>'Provozní náklady a výnosy'!K25+'Provozní náklady a výnosy'!K27</f>
        <v>0</v>
      </c>
      <c r="K8" s="7">
        <f>'Provozní náklady a výnosy'!L25+'Provozní náklady a výnosy'!L27</f>
        <v>0</v>
      </c>
      <c r="L8" s="7">
        <f>'Provozní náklady a výnosy'!M25+'Provozní náklady a výnosy'!M27</f>
        <v>0</v>
      </c>
      <c r="M8" s="7">
        <f>'Provozní náklady a výnosy'!N25+'Provozní náklady a výnosy'!N27</f>
        <v>0</v>
      </c>
      <c r="N8" s="7">
        <f>'Provozní náklady a výnosy'!O25+'Provozní náklady a výnosy'!O27</f>
        <v>0</v>
      </c>
      <c r="O8" s="7">
        <f>'Provozní náklady a výnosy'!P25+'Provozní náklady a výnosy'!P27</f>
        <v>0</v>
      </c>
      <c r="P8" s="7">
        <f>'Provozní náklady a výnosy'!Q25+'Provozní náklady a výnosy'!Q27</f>
        <v>0</v>
      </c>
      <c r="Q8" s="7">
        <f>'Provozní náklady a výnosy'!R25+'Provozní náklady a výnosy'!R27</f>
        <v>0</v>
      </c>
      <c r="R8" s="7">
        <f>'Provozní náklady a výnosy'!S25+'Provozní náklady a výnosy'!S27</f>
        <v>0</v>
      </c>
      <c r="S8" s="7">
        <f>'Provozní náklady a výnosy'!T25+'Provozní náklady a výnosy'!T27</f>
        <v>0</v>
      </c>
      <c r="T8" s="7">
        <f>'Provozní náklady a výnosy'!U25+'Provozní náklady a výnosy'!U27</f>
        <v>0</v>
      </c>
    </row>
    <row r="9" spans="2:20" x14ac:dyDescent="0.2">
      <c r="B9" s="8" t="s">
        <v>51</v>
      </c>
      <c r="C9" s="7">
        <f>'Provozní náklady a výnosy'!D14</f>
        <v>0</v>
      </c>
      <c r="D9" s="7">
        <f>'Provozní náklady a výnosy'!E14</f>
        <v>0</v>
      </c>
      <c r="E9" s="7">
        <f>'Provozní náklady a výnosy'!F14</f>
        <v>0</v>
      </c>
      <c r="F9" s="7">
        <f>'Provozní náklady a výnosy'!G14</f>
        <v>0</v>
      </c>
      <c r="G9" s="7">
        <f>'Provozní náklady a výnosy'!H14</f>
        <v>0</v>
      </c>
      <c r="H9" s="7">
        <f>'Provozní náklady a výnosy'!I14</f>
        <v>0</v>
      </c>
      <c r="I9" s="7">
        <f>'Provozní náklady a výnosy'!J14</f>
        <v>0</v>
      </c>
      <c r="J9" s="7">
        <f>'Provozní náklady a výnosy'!K14</f>
        <v>0</v>
      </c>
      <c r="K9" s="7">
        <f>'Provozní náklady a výnosy'!L14</f>
        <v>0</v>
      </c>
      <c r="L9" s="7">
        <f>'Provozní náklady a výnosy'!M14</f>
        <v>0</v>
      </c>
      <c r="M9" s="7">
        <f>'Provozní náklady a výnosy'!N14</f>
        <v>0</v>
      </c>
      <c r="N9" s="7">
        <f>'Provozní náklady a výnosy'!O14</f>
        <v>0</v>
      </c>
      <c r="O9" s="7">
        <f>'Provozní náklady a výnosy'!P14</f>
        <v>0</v>
      </c>
      <c r="P9" s="7">
        <f>'Provozní náklady a výnosy'!Q14</f>
        <v>0</v>
      </c>
      <c r="Q9" s="7">
        <f>'Provozní náklady a výnosy'!R14</f>
        <v>0</v>
      </c>
      <c r="R9" s="7">
        <f>'Provozní náklady a výnosy'!S14</f>
        <v>0</v>
      </c>
      <c r="S9" s="7">
        <f>'Provozní náklady a výnosy'!T14</f>
        <v>0</v>
      </c>
      <c r="T9" s="7">
        <f>'Provozní náklady a výnosy'!U14</f>
        <v>0</v>
      </c>
    </row>
    <row r="10" spans="2:20" x14ac:dyDescent="0.2">
      <c r="B10" s="8" t="s">
        <v>39</v>
      </c>
      <c r="C10" s="7">
        <f>'Provozní náklady a výnosy'!D15</f>
        <v>0</v>
      </c>
      <c r="D10" s="7">
        <f>'Provozní náklady a výnosy'!E15</f>
        <v>0</v>
      </c>
      <c r="E10" s="7">
        <f>'Provozní náklady a výnosy'!F15</f>
        <v>0</v>
      </c>
      <c r="F10" s="7">
        <f>'Provozní náklady a výnosy'!G15</f>
        <v>0</v>
      </c>
      <c r="G10" s="7">
        <f>'Provozní náklady a výnosy'!H15</f>
        <v>0</v>
      </c>
      <c r="H10" s="7">
        <f>'Provozní náklady a výnosy'!I15</f>
        <v>0</v>
      </c>
      <c r="I10" s="7">
        <f>'Provozní náklady a výnosy'!J15</f>
        <v>0</v>
      </c>
      <c r="J10" s="7">
        <f>'Provozní náklady a výnosy'!K15</f>
        <v>0</v>
      </c>
      <c r="K10" s="7">
        <f>'Provozní náklady a výnosy'!L15</f>
        <v>0</v>
      </c>
      <c r="L10" s="7">
        <f>'Provozní náklady a výnosy'!M15</f>
        <v>0</v>
      </c>
      <c r="M10" s="7">
        <f>'Provozní náklady a výnosy'!N15</f>
        <v>0</v>
      </c>
      <c r="N10" s="7">
        <f>'Provozní náklady a výnosy'!O15</f>
        <v>0</v>
      </c>
      <c r="O10" s="7">
        <f>'Provozní náklady a výnosy'!P15</f>
        <v>0</v>
      </c>
      <c r="P10" s="7">
        <f>'Provozní náklady a výnosy'!Q15</f>
        <v>0</v>
      </c>
      <c r="Q10" s="7">
        <f>'Provozní náklady a výnosy'!R15</f>
        <v>0</v>
      </c>
      <c r="R10" s="7">
        <f>'Provozní náklady a výnosy'!S15</f>
        <v>0</v>
      </c>
      <c r="S10" s="7">
        <f>'Provozní náklady a výnosy'!T15</f>
        <v>0</v>
      </c>
      <c r="T10" s="7">
        <f>'Provozní náklady a výnosy'!U15</f>
        <v>0</v>
      </c>
    </row>
    <row r="11" spans="2:20" x14ac:dyDescent="0.2">
      <c r="B11" s="8" t="s">
        <v>22</v>
      </c>
      <c r="C11" s="7">
        <f>'Investice a zdroje'!D28</f>
        <v>0</v>
      </c>
      <c r="D11" s="7">
        <f>'Investice a zdroje'!E28</f>
        <v>0</v>
      </c>
      <c r="E11" s="7">
        <f>'Investice a zdroje'!F28</f>
        <v>0</v>
      </c>
      <c r="F11" s="7">
        <f>'Investice a zdroje'!G28</f>
        <v>0</v>
      </c>
      <c r="G11" s="7">
        <f>'Investice a zdroje'!H28</f>
        <v>0</v>
      </c>
      <c r="H11" s="7">
        <f>'Investice a zdroje'!I28</f>
        <v>0</v>
      </c>
      <c r="I11" s="7">
        <f>'Investice a zdroje'!J28</f>
        <v>0</v>
      </c>
      <c r="J11" s="7">
        <f>'Investice a zdroje'!K28</f>
        <v>0</v>
      </c>
      <c r="K11" s="7">
        <f>'Investice a zdroje'!L28</f>
        <v>0</v>
      </c>
      <c r="L11" s="7">
        <f>'Investice a zdroje'!M28</f>
        <v>0</v>
      </c>
      <c r="M11" s="7">
        <f>'Investice a zdroje'!N28</f>
        <v>0</v>
      </c>
      <c r="N11" s="7">
        <f>'Investice a zdroje'!O28</f>
        <v>0</v>
      </c>
      <c r="O11" s="7">
        <f>'Investice a zdroje'!P28</f>
        <v>0</v>
      </c>
      <c r="P11" s="7">
        <f>'Investice a zdroje'!Q28</f>
        <v>0</v>
      </c>
      <c r="Q11" s="7">
        <f>'Investice a zdroje'!R28</f>
        <v>0</v>
      </c>
      <c r="R11" s="7">
        <f>'Investice a zdroje'!S28</f>
        <v>0</v>
      </c>
      <c r="S11" s="7">
        <f>'Investice a zdroje'!T28</f>
        <v>0</v>
      </c>
      <c r="T11" s="7">
        <f>'Investice a zdroje'!U28</f>
        <v>0</v>
      </c>
    </row>
    <row r="12" spans="2:20" x14ac:dyDescent="0.2">
      <c r="B12" s="8" t="s">
        <v>212</v>
      </c>
      <c r="C12" s="7">
        <f>C8+C11-C6-C7-C9-C10</f>
        <v>0</v>
      </c>
      <c r="D12" s="7">
        <f t="shared" ref="D12:T12" si="0">D8+D11-D6-D7-D9-D10</f>
        <v>0</v>
      </c>
      <c r="E12" s="7">
        <f t="shared" si="0"/>
        <v>0</v>
      </c>
      <c r="F12" s="7">
        <f t="shared" si="0"/>
        <v>0</v>
      </c>
      <c r="G12" s="7">
        <f t="shared" si="0"/>
        <v>0</v>
      </c>
      <c r="H12" s="7">
        <f t="shared" si="0"/>
        <v>0</v>
      </c>
      <c r="I12" s="7">
        <f t="shared" si="0"/>
        <v>0</v>
      </c>
      <c r="J12" s="7">
        <f t="shared" si="0"/>
        <v>0</v>
      </c>
      <c r="K12" s="7">
        <f t="shared" si="0"/>
        <v>0</v>
      </c>
      <c r="L12" s="7">
        <f t="shared" si="0"/>
        <v>0</v>
      </c>
      <c r="M12" s="7">
        <f t="shared" si="0"/>
        <v>0</v>
      </c>
      <c r="N12" s="7">
        <f t="shared" si="0"/>
        <v>0</v>
      </c>
      <c r="O12" s="7">
        <f t="shared" si="0"/>
        <v>0</v>
      </c>
      <c r="P12" s="7">
        <f t="shared" si="0"/>
        <v>0</v>
      </c>
      <c r="Q12" s="7">
        <f t="shared" si="0"/>
        <v>0</v>
      </c>
      <c r="R12" s="7">
        <f t="shared" si="0"/>
        <v>0</v>
      </c>
      <c r="S12" s="7">
        <f t="shared" si="0"/>
        <v>0</v>
      </c>
      <c r="T12" s="7">
        <f t="shared" si="0"/>
        <v>0</v>
      </c>
    </row>
    <row r="13" spans="2:20" x14ac:dyDescent="0.2">
      <c r="B13" s="8" t="s">
        <v>256</v>
      </c>
      <c r="C13" s="7">
        <f>C12</f>
        <v>0</v>
      </c>
      <c r="D13" s="7">
        <f>C13+D12</f>
        <v>0</v>
      </c>
      <c r="E13" s="7">
        <f t="shared" ref="E13:S13" si="1">D13+E12</f>
        <v>0</v>
      </c>
      <c r="F13" s="7">
        <f t="shared" si="1"/>
        <v>0</v>
      </c>
      <c r="G13" s="7">
        <f t="shared" si="1"/>
        <v>0</v>
      </c>
      <c r="H13" s="7">
        <f t="shared" si="1"/>
        <v>0</v>
      </c>
      <c r="I13" s="7">
        <f t="shared" si="1"/>
        <v>0</v>
      </c>
      <c r="J13" s="7">
        <f t="shared" si="1"/>
        <v>0</v>
      </c>
      <c r="K13" s="7">
        <f t="shared" si="1"/>
        <v>0</v>
      </c>
      <c r="L13" s="7">
        <f t="shared" si="1"/>
        <v>0</v>
      </c>
      <c r="M13" s="7">
        <f t="shared" si="1"/>
        <v>0</v>
      </c>
      <c r="N13" s="7">
        <f t="shared" si="1"/>
        <v>0</v>
      </c>
      <c r="O13" s="7">
        <f t="shared" si="1"/>
        <v>0</v>
      </c>
      <c r="P13" s="7">
        <f t="shared" si="1"/>
        <v>0</v>
      </c>
      <c r="Q13" s="7">
        <f t="shared" si="1"/>
        <v>0</v>
      </c>
      <c r="R13" s="7">
        <f t="shared" si="1"/>
        <v>0</v>
      </c>
      <c r="S13" s="7">
        <f t="shared" si="1"/>
        <v>0</v>
      </c>
      <c r="T13" s="7">
        <f>S13+T12</f>
        <v>0</v>
      </c>
    </row>
    <row r="14" spans="2:20" hidden="1" x14ac:dyDescent="0.2">
      <c r="B14" s="4" t="s">
        <v>229</v>
      </c>
      <c r="C14" s="4">
        <f>IF(C13&gt;=0,0,999)</f>
        <v>0</v>
      </c>
      <c r="D14" s="4">
        <f t="shared" ref="D14:T14" si="2">IF(D13&gt;=0,0,999)</f>
        <v>0</v>
      </c>
      <c r="E14" s="4">
        <f t="shared" si="2"/>
        <v>0</v>
      </c>
      <c r="F14" s="4">
        <f t="shared" si="2"/>
        <v>0</v>
      </c>
      <c r="G14" s="4">
        <f t="shared" si="2"/>
        <v>0</v>
      </c>
      <c r="H14" s="4">
        <f t="shared" si="2"/>
        <v>0</v>
      </c>
      <c r="I14" s="4">
        <f t="shared" si="2"/>
        <v>0</v>
      </c>
      <c r="J14" s="4">
        <f t="shared" si="2"/>
        <v>0</v>
      </c>
      <c r="K14" s="4">
        <f t="shared" si="2"/>
        <v>0</v>
      </c>
      <c r="L14" s="4">
        <f t="shared" si="2"/>
        <v>0</v>
      </c>
      <c r="M14" s="4">
        <f t="shared" si="2"/>
        <v>0</v>
      </c>
      <c r="N14" s="4">
        <f t="shared" si="2"/>
        <v>0</v>
      </c>
      <c r="O14" s="4">
        <f t="shared" si="2"/>
        <v>0</v>
      </c>
      <c r="P14" s="4">
        <f t="shared" si="2"/>
        <v>0</v>
      </c>
      <c r="Q14" s="4">
        <f t="shared" si="2"/>
        <v>0</v>
      </c>
      <c r="R14" s="4">
        <f t="shared" si="2"/>
        <v>0</v>
      </c>
      <c r="S14" s="4">
        <f t="shared" si="2"/>
        <v>0</v>
      </c>
      <c r="T14" s="4">
        <f t="shared" si="2"/>
        <v>0</v>
      </c>
    </row>
    <row r="17" spans="2:9" x14ac:dyDescent="0.2">
      <c r="B17" s="3" t="s">
        <v>212</v>
      </c>
    </row>
    <row r="19" spans="2:9" x14ac:dyDescent="0.2">
      <c r="B19" s="21" t="s">
        <v>3</v>
      </c>
      <c r="C19" s="21" t="s">
        <v>212</v>
      </c>
    </row>
    <row r="20" spans="2:9" x14ac:dyDescent="0.2">
      <c r="B20" s="8" t="s">
        <v>212</v>
      </c>
      <c r="C20" s="24" t="str">
        <f>IF(SUM(C14:T14)&gt;0,"NE","ANO")</f>
        <v>ANO</v>
      </c>
    </row>
    <row r="23" spans="2:9" x14ac:dyDescent="0.2">
      <c r="B23" s="3" t="s">
        <v>217</v>
      </c>
    </row>
    <row r="25" spans="2:9" x14ac:dyDescent="0.2">
      <c r="B25" s="21" t="s">
        <v>0</v>
      </c>
      <c r="C25" s="21" t="s">
        <v>216</v>
      </c>
    </row>
    <row r="26" spans="2:9" x14ac:dyDescent="0.2">
      <c r="B26" s="8" t="s">
        <v>213</v>
      </c>
      <c r="C26" s="42">
        <f>NPV('Základní informace'!$C$12,D12:T12)+C12</f>
        <v>0</v>
      </c>
      <c r="D26" s="50"/>
      <c r="E26" s="50"/>
      <c r="F26" s="50"/>
      <c r="G26" s="50"/>
      <c r="H26" s="50"/>
      <c r="I26" s="50"/>
    </row>
    <row r="27" spans="2:9" x14ac:dyDescent="0.2">
      <c r="B27" s="8" t="s">
        <v>214</v>
      </c>
      <c r="C27" s="43" t="e">
        <f>C26/(SUM(C6:T6))</f>
        <v>#DIV/0!</v>
      </c>
      <c r="D27" s="49"/>
      <c r="E27" s="51"/>
      <c r="F27" s="50"/>
      <c r="G27" s="50"/>
      <c r="H27" s="50"/>
      <c r="I27" s="50"/>
    </row>
    <row r="28" spans="2:9" x14ac:dyDescent="0.2">
      <c r="B28" s="8" t="s">
        <v>215</v>
      </c>
      <c r="C28" s="44" t="e">
        <f>IRR(C12:T12)</f>
        <v>#NUM!</v>
      </c>
      <c r="D28" s="50"/>
      <c r="E28" s="50"/>
      <c r="F28" s="50"/>
      <c r="G28" s="50"/>
      <c r="H28" s="50"/>
      <c r="I28" s="50"/>
    </row>
    <row r="29" spans="2:9" x14ac:dyDescent="0.2">
      <c r="D29" s="50"/>
      <c r="E29" s="50"/>
      <c r="F29" s="50"/>
      <c r="G29" s="50"/>
      <c r="H29" s="50"/>
      <c r="I29" s="50"/>
    </row>
    <row r="30" spans="2:9" x14ac:dyDescent="0.2">
      <c r="D30" s="50"/>
      <c r="E30" s="50"/>
      <c r="F30" s="50"/>
      <c r="G30" s="50"/>
      <c r="H30" s="50"/>
      <c r="I30" s="50"/>
    </row>
    <row r="31" spans="2:9" x14ac:dyDescent="0.2">
      <c r="D31" s="51"/>
      <c r="E31" s="50"/>
      <c r="F31" s="50"/>
      <c r="G31" s="50"/>
      <c r="H31" s="50"/>
      <c r="I31" s="50"/>
    </row>
  </sheetData>
  <pageMargins left="0.23622047244094491" right="0.23622047244094491" top="0.74803149606299213" bottom="0.74803149606299213" header="0.31496062992125984" footer="0.31496062992125984"/>
  <pageSetup paperSize="9" scale="50" orientation="landscape" verticalDpi="0" r:id="rId1"/>
  <headerFooter>
    <oddHeader>&amp;A</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B2:BM120"/>
  <sheetViews>
    <sheetView tabSelected="1" topLeftCell="A100" zoomScaleNormal="100" workbookViewId="0">
      <pane xSplit="2" topLeftCell="C1" activePane="topRight" state="frozen"/>
      <selection pane="topRight" activeCell="B136" sqref="B136"/>
    </sheetView>
  </sheetViews>
  <sheetFormatPr defaultRowHeight="12" x14ac:dyDescent="0.2"/>
  <cols>
    <col min="1" max="1" width="4.7109375" style="4" customWidth="1"/>
    <col min="2" max="2" width="127.7109375" style="4" customWidth="1"/>
    <col min="3" max="3" width="9.140625" style="4"/>
    <col min="4" max="4" width="10.140625" style="4" customWidth="1"/>
    <col min="5" max="5" width="15.85546875" style="4" bestFit="1" customWidth="1"/>
    <col min="6" max="6" width="15.5703125" style="4" bestFit="1" customWidth="1"/>
    <col min="7" max="7" width="20.7109375" style="4" bestFit="1" customWidth="1"/>
    <col min="8" max="8" width="16" style="4" bestFit="1" customWidth="1"/>
    <col min="9" max="9" width="20.7109375" style="4" bestFit="1" customWidth="1"/>
    <col min="10" max="10" width="14" style="4" bestFit="1" customWidth="1"/>
    <col min="11" max="11" width="19.7109375" style="4" bestFit="1" customWidth="1"/>
    <col min="12" max="13" width="9.140625" style="4"/>
    <col min="14" max="14" width="12.28515625" style="4" bestFit="1" customWidth="1"/>
    <col min="15" max="16" width="9.140625" style="4"/>
    <col min="17" max="17" width="12.28515625" style="4" bestFit="1" customWidth="1"/>
    <col min="18" max="19" width="9.140625" style="4"/>
    <col min="20" max="20" width="12.28515625" style="4" bestFit="1" customWidth="1"/>
    <col min="21" max="22" width="9.140625" style="4"/>
    <col min="23" max="23" width="11.85546875" style="4" bestFit="1" customWidth="1"/>
    <col min="24" max="25" width="9.140625" style="4"/>
    <col min="26" max="26" width="11.85546875" style="4" bestFit="1" customWidth="1"/>
    <col min="27" max="28" width="9.140625" style="4"/>
    <col min="29" max="29" width="11.85546875" style="4" bestFit="1" customWidth="1"/>
    <col min="30" max="31" width="9.140625" style="4"/>
    <col min="32" max="32" width="11.85546875" style="4" bestFit="1" customWidth="1"/>
    <col min="33" max="34" width="9.140625" style="4"/>
    <col min="35" max="35" width="11.85546875" style="4" bestFit="1" customWidth="1"/>
    <col min="36" max="37" width="9.140625" style="4"/>
    <col min="38" max="38" width="11.85546875" style="4" bestFit="1" customWidth="1"/>
    <col min="39" max="40" width="9.140625" style="4"/>
    <col min="41" max="41" width="11.85546875" style="4" bestFit="1" customWidth="1"/>
    <col min="42" max="43" width="9.140625" style="4"/>
    <col min="44" max="44" width="11.85546875" style="4" bestFit="1" customWidth="1"/>
    <col min="45" max="46" width="9.140625" style="4"/>
    <col min="47" max="47" width="11.85546875" style="4" bestFit="1" customWidth="1"/>
    <col min="48" max="49" width="9.140625" style="4"/>
    <col min="50" max="50" width="11.85546875" style="4" bestFit="1" customWidth="1"/>
    <col min="51" max="52" width="9.140625" style="4"/>
    <col min="53" max="53" width="11.85546875" style="4" bestFit="1" customWidth="1"/>
    <col min="54" max="55" width="9.140625" style="4"/>
    <col min="56" max="56" width="11.85546875" style="4" bestFit="1" customWidth="1"/>
    <col min="57" max="58" width="9.140625" style="4"/>
    <col min="59" max="59" width="11.85546875" style="4" bestFit="1" customWidth="1"/>
    <col min="60" max="61" width="9.140625" style="4"/>
    <col min="62" max="62" width="11.85546875" style="4" bestFit="1" customWidth="1"/>
    <col min="63" max="64" width="9.140625" style="4"/>
    <col min="65" max="65" width="11.85546875" style="4" bestFit="1" customWidth="1"/>
    <col min="66" max="16384" width="9.140625" style="4"/>
  </cols>
  <sheetData>
    <row r="2" spans="2:65" x14ac:dyDescent="0.2">
      <c r="B2" s="3" t="s">
        <v>53</v>
      </c>
    </row>
    <row r="3" spans="2:65" x14ac:dyDescent="0.2">
      <c r="B3" s="3"/>
    </row>
    <row r="4" spans="2:65" x14ac:dyDescent="0.2">
      <c r="B4" s="11"/>
      <c r="C4" s="11"/>
      <c r="D4" s="11"/>
      <c r="E4" s="11"/>
      <c r="F4" s="11"/>
      <c r="G4" s="12"/>
      <c r="H4" s="12"/>
      <c r="I4" s="12"/>
      <c r="J4" s="12"/>
      <c r="K4" s="12"/>
      <c r="L4" s="68">
        <f>'Základní informace'!C4</f>
        <v>2016</v>
      </c>
      <c r="M4" s="67"/>
      <c r="N4" s="67"/>
      <c r="O4" s="67">
        <f>L4+1</f>
        <v>2017</v>
      </c>
      <c r="P4" s="67"/>
      <c r="Q4" s="67"/>
      <c r="R4" s="67">
        <f>O4+1</f>
        <v>2018</v>
      </c>
      <c r="S4" s="67"/>
      <c r="T4" s="67"/>
      <c r="U4" s="67">
        <f>R4+1</f>
        <v>2019</v>
      </c>
      <c r="V4" s="67"/>
      <c r="W4" s="67"/>
      <c r="X4" s="67">
        <f t="shared" ref="X4" si="0">U4+1</f>
        <v>2020</v>
      </c>
      <c r="Y4" s="67"/>
      <c r="Z4" s="67"/>
      <c r="AA4" s="67">
        <f t="shared" ref="AA4" si="1">X4+1</f>
        <v>2021</v>
      </c>
      <c r="AB4" s="67"/>
      <c r="AC4" s="67"/>
      <c r="AD4" s="67">
        <f t="shared" ref="AD4" si="2">AA4+1</f>
        <v>2022</v>
      </c>
      <c r="AE4" s="67"/>
      <c r="AF4" s="67"/>
      <c r="AG4" s="67">
        <f t="shared" ref="AG4" si="3">AD4+1</f>
        <v>2023</v>
      </c>
      <c r="AH4" s="67"/>
      <c r="AI4" s="67"/>
      <c r="AJ4" s="67">
        <f t="shared" ref="AJ4" si="4">AG4+1</f>
        <v>2024</v>
      </c>
      <c r="AK4" s="67"/>
      <c r="AL4" s="67"/>
      <c r="AM4" s="67">
        <f t="shared" ref="AM4" si="5">AJ4+1</f>
        <v>2025</v>
      </c>
      <c r="AN4" s="67"/>
      <c r="AO4" s="67"/>
      <c r="AP4" s="67">
        <f t="shared" ref="AP4" si="6">AM4+1</f>
        <v>2026</v>
      </c>
      <c r="AQ4" s="67"/>
      <c r="AR4" s="67"/>
      <c r="AS4" s="67">
        <f t="shared" ref="AS4" si="7">AP4+1</f>
        <v>2027</v>
      </c>
      <c r="AT4" s="67"/>
      <c r="AU4" s="67"/>
      <c r="AV4" s="67">
        <f t="shared" ref="AV4" si="8">AS4+1</f>
        <v>2028</v>
      </c>
      <c r="AW4" s="67"/>
      <c r="AX4" s="67"/>
      <c r="AY4" s="67">
        <f t="shared" ref="AY4" si="9">AV4+1</f>
        <v>2029</v>
      </c>
      <c r="AZ4" s="67"/>
      <c r="BA4" s="67"/>
      <c r="BB4" s="67">
        <f t="shared" ref="BB4" si="10">AY4+1</f>
        <v>2030</v>
      </c>
      <c r="BC4" s="67"/>
      <c r="BD4" s="67"/>
      <c r="BE4" s="67">
        <f t="shared" ref="BE4" si="11">BB4+1</f>
        <v>2031</v>
      </c>
      <c r="BF4" s="67"/>
      <c r="BG4" s="67"/>
      <c r="BH4" s="67">
        <f t="shared" ref="BH4" si="12">BE4+1</f>
        <v>2032</v>
      </c>
      <c r="BI4" s="67"/>
      <c r="BJ4" s="67"/>
      <c r="BK4" s="67">
        <f t="shared" ref="BK4" si="13">BH4+1</f>
        <v>2033</v>
      </c>
      <c r="BL4" s="67"/>
      <c r="BM4" s="67"/>
    </row>
    <row r="5" spans="2:65" ht="36" x14ac:dyDescent="0.2">
      <c r="B5" s="15" t="s">
        <v>54</v>
      </c>
      <c r="C5" s="15" t="s">
        <v>55</v>
      </c>
      <c r="D5" s="25" t="s">
        <v>56</v>
      </c>
      <c r="E5" s="15" t="s">
        <v>57</v>
      </c>
      <c r="F5" s="15" t="s">
        <v>58</v>
      </c>
      <c r="G5" s="16" t="s">
        <v>59</v>
      </c>
      <c r="H5" s="16" t="s">
        <v>60</v>
      </c>
      <c r="I5" s="16" t="s">
        <v>61</v>
      </c>
      <c r="J5" s="19" t="s">
        <v>20</v>
      </c>
      <c r="K5" s="16" t="s">
        <v>62</v>
      </c>
      <c r="L5" s="20" t="s">
        <v>174</v>
      </c>
      <c r="M5" s="21" t="s">
        <v>175</v>
      </c>
      <c r="N5" s="22" t="s">
        <v>176</v>
      </c>
      <c r="O5" s="21" t="s">
        <v>174</v>
      </c>
      <c r="P5" s="21" t="s">
        <v>175</v>
      </c>
      <c r="Q5" s="22" t="s">
        <v>177</v>
      </c>
      <c r="R5" s="21" t="s">
        <v>174</v>
      </c>
      <c r="S5" s="21" t="s">
        <v>175</v>
      </c>
      <c r="T5" s="22" t="s">
        <v>178</v>
      </c>
      <c r="U5" s="21" t="s">
        <v>174</v>
      </c>
      <c r="V5" s="21" t="s">
        <v>175</v>
      </c>
      <c r="W5" s="22" t="s">
        <v>179</v>
      </c>
      <c r="X5" s="21" t="s">
        <v>174</v>
      </c>
      <c r="Y5" s="21" t="s">
        <v>175</v>
      </c>
      <c r="Z5" s="22" t="s">
        <v>180</v>
      </c>
      <c r="AA5" s="21" t="s">
        <v>174</v>
      </c>
      <c r="AB5" s="21" t="s">
        <v>175</v>
      </c>
      <c r="AC5" s="22" t="s">
        <v>181</v>
      </c>
      <c r="AD5" s="21" t="s">
        <v>174</v>
      </c>
      <c r="AE5" s="21" t="s">
        <v>175</v>
      </c>
      <c r="AF5" s="22" t="s">
        <v>182</v>
      </c>
      <c r="AG5" s="21" t="s">
        <v>174</v>
      </c>
      <c r="AH5" s="21" t="s">
        <v>175</v>
      </c>
      <c r="AI5" s="22" t="s">
        <v>183</v>
      </c>
      <c r="AJ5" s="21" t="s">
        <v>174</v>
      </c>
      <c r="AK5" s="21" t="s">
        <v>175</v>
      </c>
      <c r="AL5" s="22" t="s">
        <v>184</v>
      </c>
      <c r="AM5" s="21" t="s">
        <v>174</v>
      </c>
      <c r="AN5" s="21" t="s">
        <v>175</v>
      </c>
      <c r="AO5" s="22" t="s">
        <v>185</v>
      </c>
      <c r="AP5" s="21" t="s">
        <v>174</v>
      </c>
      <c r="AQ5" s="21" t="s">
        <v>175</v>
      </c>
      <c r="AR5" s="22" t="s">
        <v>186</v>
      </c>
      <c r="AS5" s="21" t="s">
        <v>174</v>
      </c>
      <c r="AT5" s="21" t="s">
        <v>175</v>
      </c>
      <c r="AU5" s="22" t="s">
        <v>187</v>
      </c>
      <c r="AV5" s="21" t="s">
        <v>174</v>
      </c>
      <c r="AW5" s="21" t="s">
        <v>175</v>
      </c>
      <c r="AX5" s="22" t="s">
        <v>188</v>
      </c>
      <c r="AY5" s="21" t="s">
        <v>174</v>
      </c>
      <c r="AZ5" s="21" t="s">
        <v>175</v>
      </c>
      <c r="BA5" s="22" t="s">
        <v>189</v>
      </c>
      <c r="BB5" s="21" t="s">
        <v>174</v>
      </c>
      <c r="BC5" s="21" t="s">
        <v>175</v>
      </c>
      <c r="BD5" s="22" t="s">
        <v>190</v>
      </c>
      <c r="BE5" s="21" t="s">
        <v>174</v>
      </c>
      <c r="BF5" s="21" t="s">
        <v>175</v>
      </c>
      <c r="BG5" s="22" t="s">
        <v>191</v>
      </c>
      <c r="BH5" s="21" t="s">
        <v>174</v>
      </c>
      <c r="BI5" s="21" t="s">
        <v>175</v>
      </c>
      <c r="BJ5" s="22" t="s">
        <v>192</v>
      </c>
      <c r="BK5" s="21" t="s">
        <v>174</v>
      </c>
      <c r="BL5" s="21" t="s">
        <v>175</v>
      </c>
      <c r="BM5" s="22" t="s">
        <v>193</v>
      </c>
    </row>
    <row r="6" spans="2:65" s="10" customFormat="1" x14ac:dyDescent="0.2">
      <c r="B6" s="31" t="s">
        <v>63</v>
      </c>
      <c r="C6" s="6"/>
      <c r="D6" s="32" t="s">
        <v>1</v>
      </c>
      <c r="E6" s="26">
        <v>1457082</v>
      </c>
      <c r="F6" s="6">
        <f>L6+O6+R6+U6+X6+AA6+AD6+AG6+AJ6+AM6+AP6+AS6+AV6+AY6+BB6+BE6+BH6+BK6</f>
        <v>0</v>
      </c>
      <c r="G6" s="32" t="s">
        <v>194</v>
      </c>
      <c r="H6" s="32" t="s">
        <v>209</v>
      </c>
      <c r="I6" s="32" t="s">
        <v>209</v>
      </c>
      <c r="J6" s="23">
        <f>E6*F6</f>
        <v>0</v>
      </c>
      <c r="K6" s="6"/>
      <c r="L6" s="9"/>
      <c r="M6" s="33"/>
      <c r="N6" s="7">
        <f>L6*$E6</f>
        <v>0</v>
      </c>
      <c r="O6" s="9"/>
      <c r="P6" s="33"/>
      <c r="Q6" s="7">
        <f t="shared" ref="Q6:Q69" si="14">O6*$E6</f>
        <v>0</v>
      </c>
      <c r="R6" s="9"/>
      <c r="S6" s="33"/>
      <c r="T6" s="7">
        <f t="shared" ref="T6:T69" si="15">R6*$E6</f>
        <v>0</v>
      </c>
      <c r="U6" s="9"/>
      <c r="V6" s="33"/>
      <c r="W6" s="7">
        <f t="shared" ref="W6:W69" si="16">U6*$E6</f>
        <v>0</v>
      </c>
      <c r="X6" s="9"/>
      <c r="Y6" s="33"/>
      <c r="Z6" s="7">
        <f t="shared" ref="Z6:Z69" si="17">X6*$E6</f>
        <v>0</v>
      </c>
      <c r="AA6" s="9"/>
      <c r="AB6" s="33"/>
      <c r="AC6" s="7">
        <f t="shared" ref="AC6:AC69" si="18">AA6*$E6</f>
        <v>0</v>
      </c>
      <c r="AD6" s="9"/>
      <c r="AE6" s="33"/>
      <c r="AF6" s="7">
        <f t="shared" ref="AF6:AF69" si="19">AD6*$E6</f>
        <v>0</v>
      </c>
      <c r="AG6" s="9"/>
      <c r="AH6" s="33"/>
      <c r="AI6" s="7">
        <f t="shared" ref="AI6:AI69" si="20">AG6*$E6</f>
        <v>0</v>
      </c>
      <c r="AJ6" s="9"/>
      <c r="AK6" s="33"/>
      <c r="AL6" s="7">
        <f t="shared" ref="AL6:AL69" si="21">AJ6*$E6</f>
        <v>0</v>
      </c>
      <c r="AM6" s="9"/>
      <c r="AN6" s="33"/>
      <c r="AO6" s="7">
        <f t="shared" ref="AO6:AO69" si="22">AM6*$E6</f>
        <v>0</v>
      </c>
      <c r="AP6" s="9"/>
      <c r="AQ6" s="33"/>
      <c r="AR6" s="7">
        <f t="shared" ref="AR6:AR69" si="23">AP6*$E6</f>
        <v>0</v>
      </c>
      <c r="AS6" s="9"/>
      <c r="AT6" s="33"/>
      <c r="AU6" s="7">
        <f t="shared" ref="AU6:AU69" si="24">AS6*$E6</f>
        <v>0</v>
      </c>
      <c r="AV6" s="9"/>
      <c r="AW6" s="33"/>
      <c r="AX6" s="7">
        <f t="shared" ref="AX6:AX69" si="25">AV6*$E6</f>
        <v>0</v>
      </c>
      <c r="AY6" s="9"/>
      <c r="AZ6" s="33"/>
      <c r="BA6" s="7">
        <f t="shared" ref="BA6:BA69" si="26">AY6*$E6</f>
        <v>0</v>
      </c>
      <c r="BB6" s="9"/>
      <c r="BC6" s="33"/>
      <c r="BD6" s="7">
        <f t="shared" ref="BD6:BD69" si="27">BB6*$E6</f>
        <v>0</v>
      </c>
      <c r="BE6" s="9"/>
      <c r="BF6" s="33"/>
      <c r="BG6" s="7">
        <f t="shared" ref="BG6:BG69" si="28">BE6*$E6</f>
        <v>0</v>
      </c>
      <c r="BH6" s="9"/>
      <c r="BI6" s="33"/>
      <c r="BJ6" s="7">
        <f t="shared" ref="BJ6:BJ69" si="29">BH6*$E6</f>
        <v>0</v>
      </c>
      <c r="BK6" s="9"/>
      <c r="BL6" s="33"/>
      <c r="BM6" s="7">
        <f t="shared" ref="BM6:BM69" si="30">BK6*$E6</f>
        <v>0</v>
      </c>
    </row>
    <row r="7" spans="2:65" s="10" customFormat="1" x14ac:dyDescent="0.2">
      <c r="B7" s="34" t="s">
        <v>64</v>
      </c>
      <c r="C7" s="7"/>
      <c r="D7" s="35" t="s">
        <v>1</v>
      </c>
      <c r="E7" s="27">
        <v>836316</v>
      </c>
      <c r="F7" s="7">
        <f t="shared" ref="F7:F70" si="31">L7+O7+R7+U7+X7+AA7+AD7+AG7+AJ7+AM7+AP7+AS7+AV7+AY7+BB7+BE7+BH7+BK7</f>
        <v>0</v>
      </c>
      <c r="G7" s="35" t="s">
        <v>194</v>
      </c>
      <c r="H7" s="32" t="s">
        <v>209</v>
      </c>
      <c r="I7" s="32" t="s">
        <v>209</v>
      </c>
      <c r="J7" s="23">
        <f t="shared" ref="J7:J70" si="32">E7*F7</f>
        <v>0</v>
      </c>
      <c r="K7" s="7"/>
      <c r="L7" s="9"/>
      <c r="M7" s="33"/>
      <c r="N7" s="7">
        <f t="shared" ref="N7:N70" si="33">L7*$E7</f>
        <v>0</v>
      </c>
      <c r="O7" s="9"/>
      <c r="P7" s="33"/>
      <c r="Q7" s="7">
        <f t="shared" si="14"/>
        <v>0</v>
      </c>
      <c r="R7" s="9"/>
      <c r="S7" s="33"/>
      <c r="T7" s="7">
        <f t="shared" si="15"/>
        <v>0</v>
      </c>
      <c r="U7" s="9"/>
      <c r="V7" s="33"/>
      <c r="W7" s="7">
        <f t="shared" si="16"/>
        <v>0</v>
      </c>
      <c r="X7" s="9"/>
      <c r="Y7" s="33"/>
      <c r="Z7" s="7">
        <f t="shared" si="17"/>
        <v>0</v>
      </c>
      <c r="AA7" s="9"/>
      <c r="AB7" s="33"/>
      <c r="AC7" s="7">
        <f t="shared" si="18"/>
        <v>0</v>
      </c>
      <c r="AD7" s="9"/>
      <c r="AE7" s="33"/>
      <c r="AF7" s="7">
        <f t="shared" si="19"/>
        <v>0</v>
      </c>
      <c r="AG7" s="9"/>
      <c r="AH7" s="33"/>
      <c r="AI7" s="7">
        <f t="shared" si="20"/>
        <v>0</v>
      </c>
      <c r="AJ7" s="9"/>
      <c r="AK7" s="33"/>
      <c r="AL7" s="7">
        <f t="shared" si="21"/>
        <v>0</v>
      </c>
      <c r="AM7" s="9"/>
      <c r="AN7" s="33"/>
      <c r="AO7" s="7">
        <f t="shared" si="22"/>
        <v>0</v>
      </c>
      <c r="AP7" s="9"/>
      <c r="AQ7" s="33"/>
      <c r="AR7" s="7">
        <f t="shared" si="23"/>
        <v>0</v>
      </c>
      <c r="AS7" s="9"/>
      <c r="AT7" s="33"/>
      <c r="AU7" s="7">
        <f t="shared" si="24"/>
        <v>0</v>
      </c>
      <c r="AV7" s="9"/>
      <c r="AW7" s="33"/>
      <c r="AX7" s="7">
        <f t="shared" si="25"/>
        <v>0</v>
      </c>
      <c r="AY7" s="9"/>
      <c r="AZ7" s="33"/>
      <c r="BA7" s="7">
        <f t="shared" si="26"/>
        <v>0</v>
      </c>
      <c r="BB7" s="9"/>
      <c r="BC7" s="33"/>
      <c r="BD7" s="7">
        <f t="shared" si="27"/>
        <v>0</v>
      </c>
      <c r="BE7" s="9"/>
      <c r="BF7" s="33"/>
      <c r="BG7" s="7">
        <f t="shared" si="28"/>
        <v>0</v>
      </c>
      <c r="BH7" s="9"/>
      <c r="BI7" s="33"/>
      <c r="BJ7" s="7">
        <f t="shared" si="29"/>
        <v>0</v>
      </c>
      <c r="BK7" s="9"/>
      <c r="BL7" s="33"/>
      <c r="BM7" s="7">
        <f t="shared" si="30"/>
        <v>0</v>
      </c>
    </row>
    <row r="8" spans="2:65" s="10" customFormat="1" x14ac:dyDescent="0.2">
      <c r="B8" s="34" t="s">
        <v>65</v>
      </c>
      <c r="C8" s="7"/>
      <c r="D8" s="35" t="s">
        <v>1</v>
      </c>
      <c r="E8" s="27">
        <v>631692</v>
      </c>
      <c r="F8" s="7">
        <f t="shared" si="31"/>
        <v>0</v>
      </c>
      <c r="G8" s="35" t="s">
        <v>194</v>
      </c>
      <c r="H8" s="32" t="s">
        <v>209</v>
      </c>
      <c r="I8" s="32" t="s">
        <v>209</v>
      </c>
      <c r="J8" s="23">
        <f t="shared" si="32"/>
        <v>0</v>
      </c>
      <c r="K8" s="7"/>
      <c r="L8" s="9"/>
      <c r="M8" s="33"/>
      <c r="N8" s="7">
        <f t="shared" si="33"/>
        <v>0</v>
      </c>
      <c r="O8" s="9"/>
      <c r="P8" s="33"/>
      <c r="Q8" s="7">
        <f t="shared" si="14"/>
        <v>0</v>
      </c>
      <c r="R8" s="9"/>
      <c r="S8" s="33"/>
      <c r="T8" s="7">
        <f t="shared" si="15"/>
        <v>0</v>
      </c>
      <c r="U8" s="9"/>
      <c r="V8" s="33"/>
      <c r="W8" s="7">
        <f t="shared" si="16"/>
        <v>0</v>
      </c>
      <c r="X8" s="9"/>
      <c r="Y8" s="33"/>
      <c r="Z8" s="7">
        <f t="shared" si="17"/>
        <v>0</v>
      </c>
      <c r="AA8" s="9"/>
      <c r="AB8" s="33"/>
      <c r="AC8" s="7">
        <f t="shared" si="18"/>
        <v>0</v>
      </c>
      <c r="AD8" s="9"/>
      <c r="AE8" s="33"/>
      <c r="AF8" s="7">
        <f t="shared" si="19"/>
        <v>0</v>
      </c>
      <c r="AG8" s="9"/>
      <c r="AH8" s="33"/>
      <c r="AI8" s="7">
        <f t="shared" si="20"/>
        <v>0</v>
      </c>
      <c r="AJ8" s="9"/>
      <c r="AK8" s="33"/>
      <c r="AL8" s="7">
        <f t="shared" si="21"/>
        <v>0</v>
      </c>
      <c r="AM8" s="9"/>
      <c r="AN8" s="33"/>
      <c r="AO8" s="7">
        <f t="shared" si="22"/>
        <v>0</v>
      </c>
      <c r="AP8" s="9"/>
      <c r="AQ8" s="33"/>
      <c r="AR8" s="7">
        <f t="shared" si="23"/>
        <v>0</v>
      </c>
      <c r="AS8" s="9"/>
      <c r="AT8" s="33"/>
      <c r="AU8" s="7">
        <f t="shared" si="24"/>
        <v>0</v>
      </c>
      <c r="AV8" s="9"/>
      <c r="AW8" s="33"/>
      <c r="AX8" s="7">
        <f t="shared" si="25"/>
        <v>0</v>
      </c>
      <c r="AY8" s="9"/>
      <c r="AZ8" s="33"/>
      <c r="BA8" s="7">
        <f t="shared" si="26"/>
        <v>0</v>
      </c>
      <c r="BB8" s="9"/>
      <c r="BC8" s="33"/>
      <c r="BD8" s="7">
        <f t="shared" si="27"/>
        <v>0</v>
      </c>
      <c r="BE8" s="9"/>
      <c r="BF8" s="33"/>
      <c r="BG8" s="7">
        <f t="shared" si="28"/>
        <v>0</v>
      </c>
      <c r="BH8" s="9"/>
      <c r="BI8" s="33"/>
      <c r="BJ8" s="7">
        <f t="shared" si="29"/>
        <v>0</v>
      </c>
      <c r="BK8" s="9"/>
      <c r="BL8" s="33"/>
      <c r="BM8" s="7">
        <f t="shared" si="30"/>
        <v>0</v>
      </c>
    </row>
    <row r="9" spans="2:65" s="10" customFormat="1" x14ac:dyDescent="0.2">
      <c r="B9" s="34" t="s">
        <v>66</v>
      </c>
      <c r="C9" s="7"/>
      <c r="D9" s="35" t="s">
        <v>1</v>
      </c>
      <c r="E9" s="27">
        <v>473976</v>
      </c>
      <c r="F9" s="7">
        <f t="shared" si="31"/>
        <v>0</v>
      </c>
      <c r="G9" s="35" t="s">
        <v>194</v>
      </c>
      <c r="H9" s="32" t="s">
        <v>209</v>
      </c>
      <c r="I9" s="32" t="s">
        <v>209</v>
      </c>
      <c r="J9" s="23">
        <f t="shared" si="32"/>
        <v>0</v>
      </c>
      <c r="K9" s="7"/>
      <c r="L9" s="9"/>
      <c r="M9" s="33"/>
      <c r="N9" s="7">
        <f t="shared" si="33"/>
        <v>0</v>
      </c>
      <c r="O9" s="9"/>
      <c r="P9" s="33"/>
      <c r="Q9" s="7">
        <f t="shared" si="14"/>
        <v>0</v>
      </c>
      <c r="R9" s="9"/>
      <c r="S9" s="33"/>
      <c r="T9" s="7">
        <f t="shared" si="15"/>
        <v>0</v>
      </c>
      <c r="U9" s="9"/>
      <c r="V9" s="33"/>
      <c r="W9" s="7">
        <f t="shared" si="16"/>
        <v>0</v>
      </c>
      <c r="X9" s="9"/>
      <c r="Y9" s="33"/>
      <c r="Z9" s="7">
        <f t="shared" si="17"/>
        <v>0</v>
      </c>
      <c r="AA9" s="9"/>
      <c r="AB9" s="33"/>
      <c r="AC9" s="7">
        <f t="shared" si="18"/>
        <v>0</v>
      </c>
      <c r="AD9" s="9"/>
      <c r="AE9" s="33"/>
      <c r="AF9" s="7">
        <f t="shared" si="19"/>
        <v>0</v>
      </c>
      <c r="AG9" s="9"/>
      <c r="AH9" s="33"/>
      <c r="AI9" s="7">
        <f t="shared" si="20"/>
        <v>0</v>
      </c>
      <c r="AJ9" s="9"/>
      <c r="AK9" s="33"/>
      <c r="AL9" s="7">
        <f t="shared" si="21"/>
        <v>0</v>
      </c>
      <c r="AM9" s="9"/>
      <c r="AN9" s="33"/>
      <c r="AO9" s="7">
        <f t="shared" si="22"/>
        <v>0</v>
      </c>
      <c r="AP9" s="9"/>
      <c r="AQ9" s="33"/>
      <c r="AR9" s="7">
        <f t="shared" si="23"/>
        <v>0</v>
      </c>
      <c r="AS9" s="9"/>
      <c r="AT9" s="33"/>
      <c r="AU9" s="7">
        <f t="shared" si="24"/>
        <v>0</v>
      </c>
      <c r="AV9" s="9"/>
      <c r="AW9" s="33"/>
      <c r="AX9" s="7">
        <f t="shared" si="25"/>
        <v>0</v>
      </c>
      <c r="AY9" s="9"/>
      <c r="AZ9" s="33"/>
      <c r="BA9" s="7">
        <f t="shared" si="26"/>
        <v>0</v>
      </c>
      <c r="BB9" s="9"/>
      <c r="BC9" s="33"/>
      <c r="BD9" s="7">
        <f t="shared" si="27"/>
        <v>0</v>
      </c>
      <c r="BE9" s="9"/>
      <c r="BF9" s="33"/>
      <c r="BG9" s="7">
        <f t="shared" si="28"/>
        <v>0</v>
      </c>
      <c r="BH9" s="9"/>
      <c r="BI9" s="33"/>
      <c r="BJ9" s="7">
        <f t="shared" si="29"/>
        <v>0</v>
      </c>
      <c r="BK9" s="9"/>
      <c r="BL9" s="33"/>
      <c r="BM9" s="7">
        <f t="shared" si="30"/>
        <v>0</v>
      </c>
    </row>
    <row r="10" spans="2:65" s="10" customFormat="1" x14ac:dyDescent="0.2">
      <c r="B10" s="34" t="s">
        <v>67</v>
      </c>
      <c r="C10" s="7"/>
      <c r="D10" s="35" t="s">
        <v>1</v>
      </c>
      <c r="E10" s="27">
        <v>343782</v>
      </c>
      <c r="F10" s="7">
        <f t="shared" si="31"/>
        <v>0</v>
      </c>
      <c r="G10" s="35" t="s">
        <v>194</v>
      </c>
      <c r="H10" s="32" t="s">
        <v>209</v>
      </c>
      <c r="I10" s="32" t="s">
        <v>209</v>
      </c>
      <c r="J10" s="23">
        <f t="shared" si="32"/>
        <v>0</v>
      </c>
      <c r="K10" s="7"/>
      <c r="L10" s="9"/>
      <c r="M10" s="33"/>
      <c r="N10" s="7">
        <f t="shared" si="33"/>
        <v>0</v>
      </c>
      <c r="O10" s="9"/>
      <c r="P10" s="33"/>
      <c r="Q10" s="7">
        <f t="shared" si="14"/>
        <v>0</v>
      </c>
      <c r="R10" s="9"/>
      <c r="S10" s="33"/>
      <c r="T10" s="7">
        <f t="shared" si="15"/>
        <v>0</v>
      </c>
      <c r="U10" s="9"/>
      <c r="V10" s="33"/>
      <c r="W10" s="7">
        <f t="shared" si="16"/>
        <v>0</v>
      </c>
      <c r="X10" s="9"/>
      <c r="Y10" s="33"/>
      <c r="Z10" s="7">
        <f t="shared" si="17"/>
        <v>0</v>
      </c>
      <c r="AA10" s="9"/>
      <c r="AB10" s="33"/>
      <c r="AC10" s="7">
        <f t="shared" si="18"/>
        <v>0</v>
      </c>
      <c r="AD10" s="9"/>
      <c r="AE10" s="33"/>
      <c r="AF10" s="7">
        <f t="shared" si="19"/>
        <v>0</v>
      </c>
      <c r="AG10" s="9"/>
      <c r="AH10" s="33"/>
      <c r="AI10" s="7">
        <f t="shared" si="20"/>
        <v>0</v>
      </c>
      <c r="AJ10" s="9"/>
      <c r="AK10" s="33"/>
      <c r="AL10" s="7">
        <f t="shared" si="21"/>
        <v>0</v>
      </c>
      <c r="AM10" s="9"/>
      <c r="AN10" s="33"/>
      <c r="AO10" s="7">
        <f t="shared" si="22"/>
        <v>0</v>
      </c>
      <c r="AP10" s="9"/>
      <c r="AQ10" s="33"/>
      <c r="AR10" s="7">
        <f t="shared" si="23"/>
        <v>0</v>
      </c>
      <c r="AS10" s="9"/>
      <c r="AT10" s="33"/>
      <c r="AU10" s="7">
        <f t="shared" si="24"/>
        <v>0</v>
      </c>
      <c r="AV10" s="9"/>
      <c r="AW10" s="33"/>
      <c r="AX10" s="7">
        <f t="shared" si="25"/>
        <v>0</v>
      </c>
      <c r="AY10" s="9"/>
      <c r="AZ10" s="33"/>
      <c r="BA10" s="7">
        <f t="shared" si="26"/>
        <v>0</v>
      </c>
      <c r="BB10" s="9"/>
      <c r="BC10" s="33"/>
      <c r="BD10" s="7">
        <f t="shared" si="27"/>
        <v>0</v>
      </c>
      <c r="BE10" s="9"/>
      <c r="BF10" s="33"/>
      <c r="BG10" s="7">
        <f t="shared" si="28"/>
        <v>0</v>
      </c>
      <c r="BH10" s="9"/>
      <c r="BI10" s="33"/>
      <c r="BJ10" s="7">
        <f t="shared" si="29"/>
        <v>0</v>
      </c>
      <c r="BK10" s="9"/>
      <c r="BL10" s="33"/>
      <c r="BM10" s="7">
        <f t="shared" si="30"/>
        <v>0</v>
      </c>
    </row>
    <row r="11" spans="2:65" s="10" customFormat="1" x14ac:dyDescent="0.2">
      <c r="B11" s="34" t="s">
        <v>68</v>
      </c>
      <c r="C11" s="7"/>
      <c r="D11" s="35" t="s">
        <v>1</v>
      </c>
      <c r="E11" s="27">
        <v>363078</v>
      </c>
      <c r="F11" s="7">
        <f t="shared" si="31"/>
        <v>0</v>
      </c>
      <c r="G11" s="35" t="s">
        <v>194</v>
      </c>
      <c r="H11" s="32" t="s">
        <v>209</v>
      </c>
      <c r="I11" s="32" t="s">
        <v>209</v>
      </c>
      <c r="J11" s="23">
        <f t="shared" si="32"/>
        <v>0</v>
      </c>
      <c r="K11" s="7"/>
      <c r="L11" s="9"/>
      <c r="M11" s="33"/>
      <c r="N11" s="7">
        <f t="shared" si="33"/>
        <v>0</v>
      </c>
      <c r="O11" s="9"/>
      <c r="P11" s="33"/>
      <c r="Q11" s="7">
        <f t="shared" si="14"/>
        <v>0</v>
      </c>
      <c r="R11" s="9"/>
      <c r="S11" s="33"/>
      <c r="T11" s="7">
        <f t="shared" si="15"/>
        <v>0</v>
      </c>
      <c r="U11" s="9"/>
      <c r="V11" s="33"/>
      <c r="W11" s="7">
        <f t="shared" si="16"/>
        <v>0</v>
      </c>
      <c r="X11" s="9"/>
      <c r="Y11" s="33"/>
      <c r="Z11" s="7">
        <f t="shared" si="17"/>
        <v>0</v>
      </c>
      <c r="AA11" s="9"/>
      <c r="AB11" s="33"/>
      <c r="AC11" s="7">
        <f t="shared" si="18"/>
        <v>0</v>
      </c>
      <c r="AD11" s="9"/>
      <c r="AE11" s="33"/>
      <c r="AF11" s="7">
        <f t="shared" si="19"/>
        <v>0</v>
      </c>
      <c r="AG11" s="9"/>
      <c r="AH11" s="33"/>
      <c r="AI11" s="7">
        <f t="shared" si="20"/>
        <v>0</v>
      </c>
      <c r="AJ11" s="9"/>
      <c r="AK11" s="33"/>
      <c r="AL11" s="7">
        <f t="shared" si="21"/>
        <v>0</v>
      </c>
      <c r="AM11" s="9"/>
      <c r="AN11" s="33"/>
      <c r="AO11" s="7">
        <f t="shared" si="22"/>
        <v>0</v>
      </c>
      <c r="AP11" s="9"/>
      <c r="AQ11" s="33"/>
      <c r="AR11" s="7">
        <f t="shared" si="23"/>
        <v>0</v>
      </c>
      <c r="AS11" s="9"/>
      <c r="AT11" s="33"/>
      <c r="AU11" s="7">
        <f t="shared" si="24"/>
        <v>0</v>
      </c>
      <c r="AV11" s="9"/>
      <c r="AW11" s="33"/>
      <c r="AX11" s="7">
        <f t="shared" si="25"/>
        <v>0</v>
      </c>
      <c r="AY11" s="9"/>
      <c r="AZ11" s="33"/>
      <c r="BA11" s="7">
        <f t="shared" si="26"/>
        <v>0</v>
      </c>
      <c r="BB11" s="9"/>
      <c r="BC11" s="33"/>
      <c r="BD11" s="7">
        <f t="shared" si="27"/>
        <v>0</v>
      </c>
      <c r="BE11" s="9"/>
      <c r="BF11" s="33"/>
      <c r="BG11" s="7">
        <f t="shared" si="28"/>
        <v>0</v>
      </c>
      <c r="BH11" s="9"/>
      <c r="BI11" s="33"/>
      <c r="BJ11" s="7">
        <f t="shared" si="29"/>
        <v>0</v>
      </c>
      <c r="BK11" s="9"/>
      <c r="BL11" s="33"/>
      <c r="BM11" s="7">
        <f t="shared" si="30"/>
        <v>0</v>
      </c>
    </row>
    <row r="12" spans="2:65" s="10" customFormat="1" x14ac:dyDescent="0.2">
      <c r="B12" s="34" t="s">
        <v>69</v>
      </c>
      <c r="C12" s="7"/>
      <c r="D12" s="35" t="s">
        <v>1</v>
      </c>
      <c r="E12" s="27">
        <v>444150</v>
      </c>
      <c r="F12" s="7">
        <f t="shared" si="31"/>
        <v>0</v>
      </c>
      <c r="G12" s="35" t="s">
        <v>194</v>
      </c>
      <c r="H12" s="32" t="s">
        <v>209</v>
      </c>
      <c r="I12" s="32" t="s">
        <v>209</v>
      </c>
      <c r="J12" s="23">
        <f t="shared" si="32"/>
        <v>0</v>
      </c>
      <c r="K12" s="7"/>
      <c r="L12" s="9"/>
      <c r="M12" s="33"/>
      <c r="N12" s="7">
        <f t="shared" si="33"/>
        <v>0</v>
      </c>
      <c r="O12" s="9"/>
      <c r="P12" s="33"/>
      <c r="Q12" s="7">
        <f t="shared" si="14"/>
        <v>0</v>
      </c>
      <c r="R12" s="9"/>
      <c r="S12" s="33"/>
      <c r="T12" s="7">
        <f t="shared" si="15"/>
        <v>0</v>
      </c>
      <c r="U12" s="9"/>
      <c r="V12" s="33"/>
      <c r="W12" s="7">
        <f t="shared" si="16"/>
        <v>0</v>
      </c>
      <c r="X12" s="9"/>
      <c r="Y12" s="33"/>
      <c r="Z12" s="7">
        <f t="shared" si="17"/>
        <v>0</v>
      </c>
      <c r="AA12" s="9"/>
      <c r="AB12" s="33"/>
      <c r="AC12" s="7">
        <f t="shared" si="18"/>
        <v>0</v>
      </c>
      <c r="AD12" s="9"/>
      <c r="AE12" s="33"/>
      <c r="AF12" s="7">
        <f t="shared" si="19"/>
        <v>0</v>
      </c>
      <c r="AG12" s="9"/>
      <c r="AH12" s="33"/>
      <c r="AI12" s="7">
        <f t="shared" si="20"/>
        <v>0</v>
      </c>
      <c r="AJ12" s="9"/>
      <c r="AK12" s="33"/>
      <c r="AL12" s="7">
        <f t="shared" si="21"/>
        <v>0</v>
      </c>
      <c r="AM12" s="9"/>
      <c r="AN12" s="33"/>
      <c r="AO12" s="7">
        <f t="shared" si="22"/>
        <v>0</v>
      </c>
      <c r="AP12" s="9"/>
      <c r="AQ12" s="33"/>
      <c r="AR12" s="7">
        <f t="shared" si="23"/>
        <v>0</v>
      </c>
      <c r="AS12" s="9"/>
      <c r="AT12" s="33"/>
      <c r="AU12" s="7">
        <f t="shared" si="24"/>
        <v>0</v>
      </c>
      <c r="AV12" s="9"/>
      <c r="AW12" s="33"/>
      <c r="AX12" s="7">
        <f t="shared" si="25"/>
        <v>0</v>
      </c>
      <c r="AY12" s="9"/>
      <c r="AZ12" s="33"/>
      <c r="BA12" s="7">
        <f t="shared" si="26"/>
        <v>0</v>
      </c>
      <c r="BB12" s="9"/>
      <c r="BC12" s="33"/>
      <c r="BD12" s="7">
        <f t="shared" si="27"/>
        <v>0</v>
      </c>
      <c r="BE12" s="9"/>
      <c r="BF12" s="33"/>
      <c r="BG12" s="7">
        <f t="shared" si="28"/>
        <v>0</v>
      </c>
      <c r="BH12" s="9"/>
      <c r="BI12" s="33"/>
      <c r="BJ12" s="7">
        <f t="shared" si="29"/>
        <v>0</v>
      </c>
      <c r="BK12" s="9"/>
      <c r="BL12" s="33"/>
      <c r="BM12" s="7">
        <f t="shared" si="30"/>
        <v>0</v>
      </c>
    </row>
    <row r="13" spans="2:65" s="10" customFormat="1" x14ac:dyDescent="0.2">
      <c r="B13" s="34" t="s">
        <v>70</v>
      </c>
      <c r="C13" s="7"/>
      <c r="D13" s="35" t="s">
        <v>1</v>
      </c>
      <c r="E13" s="27">
        <v>417204</v>
      </c>
      <c r="F13" s="7">
        <f t="shared" si="31"/>
        <v>0</v>
      </c>
      <c r="G13" s="35" t="s">
        <v>194</v>
      </c>
      <c r="H13" s="32" t="s">
        <v>209</v>
      </c>
      <c r="I13" s="32" t="s">
        <v>209</v>
      </c>
      <c r="J13" s="23">
        <f t="shared" si="32"/>
        <v>0</v>
      </c>
      <c r="K13" s="7"/>
      <c r="L13" s="9"/>
      <c r="M13" s="33"/>
      <c r="N13" s="7">
        <f t="shared" si="33"/>
        <v>0</v>
      </c>
      <c r="O13" s="9"/>
      <c r="P13" s="33"/>
      <c r="Q13" s="7">
        <f t="shared" si="14"/>
        <v>0</v>
      </c>
      <c r="R13" s="9"/>
      <c r="S13" s="33"/>
      <c r="T13" s="7">
        <f t="shared" si="15"/>
        <v>0</v>
      </c>
      <c r="U13" s="9"/>
      <c r="V13" s="33"/>
      <c r="W13" s="7">
        <f t="shared" si="16"/>
        <v>0</v>
      </c>
      <c r="X13" s="9"/>
      <c r="Y13" s="33"/>
      <c r="Z13" s="7">
        <f t="shared" si="17"/>
        <v>0</v>
      </c>
      <c r="AA13" s="9"/>
      <c r="AB13" s="33"/>
      <c r="AC13" s="7">
        <f t="shared" si="18"/>
        <v>0</v>
      </c>
      <c r="AD13" s="9"/>
      <c r="AE13" s="33"/>
      <c r="AF13" s="7">
        <f t="shared" si="19"/>
        <v>0</v>
      </c>
      <c r="AG13" s="9"/>
      <c r="AH13" s="33"/>
      <c r="AI13" s="7">
        <f t="shared" si="20"/>
        <v>0</v>
      </c>
      <c r="AJ13" s="9"/>
      <c r="AK13" s="33"/>
      <c r="AL13" s="7">
        <f t="shared" si="21"/>
        <v>0</v>
      </c>
      <c r="AM13" s="9"/>
      <c r="AN13" s="33"/>
      <c r="AO13" s="7">
        <f t="shared" si="22"/>
        <v>0</v>
      </c>
      <c r="AP13" s="9"/>
      <c r="AQ13" s="33"/>
      <c r="AR13" s="7">
        <f t="shared" si="23"/>
        <v>0</v>
      </c>
      <c r="AS13" s="9"/>
      <c r="AT13" s="33"/>
      <c r="AU13" s="7">
        <f t="shared" si="24"/>
        <v>0</v>
      </c>
      <c r="AV13" s="9"/>
      <c r="AW13" s="33"/>
      <c r="AX13" s="7">
        <f t="shared" si="25"/>
        <v>0</v>
      </c>
      <c r="AY13" s="9"/>
      <c r="AZ13" s="33"/>
      <c r="BA13" s="7">
        <f t="shared" si="26"/>
        <v>0</v>
      </c>
      <c r="BB13" s="9"/>
      <c r="BC13" s="33"/>
      <c r="BD13" s="7">
        <f t="shared" si="27"/>
        <v>0</v>
      </c>
      <c r="BE13" s="9"/>
      <c r="BF13" s="33"/>
      <c r="BG13" s="7">
        <f t="shared" si="28"/>
        <v>0</v>
      </c>
      <c r="BH13" s="9"/>
      <c r="BI13" s="33"/>
      <c r="BJ13" s="7">
        <f t="shared" si="29"/>
        <v>0</v>
      </c>
      <c r="BK13" s="9"/>
      <c r="BL13" s="33"/>
      <c r="BM13" s="7">
        <f t="shared" si="30"/>
        <v>0</v>
      </c>
    </row>
    <row r="14" spans="2:65" s="10" customFormat="1" x14ac:dyDescent="0.2">
      <c r="B14" s="34" t="s">
        <v>71</v>
      </c>
      <c r="C14" s="7"/>
      <c r="D14" s="35" t="s">
        <v>1</v>
      </c>
      <c r="E14" s="27">
        <v>291942</v>
      </c>
      <c r="F14" s="7">
        <f t="shared" si="31"/>
        <v>0</v>
      </c>
      <c r="G14" s="35" t="s">
        <v>194</v>
      </c>
      <c r="H14" s="32" t="s">
        <v>209</v>
      </c>
      <c r="I14" s="32" t="s">
        <v>209</v>
      </c>
      <c r="J14" s="23">
        <f t="shared" si="32"/>
        <v>0</v>
      </c>
      <c r="K14" s="7"/>
      <c r="L14" s="9"/>
      <c r="M14" s="33"/>
      <c r="N14" s="7">
        <f t="shared" si="33"/>
        <v>0</v>
      </c>
      <c r="O14" s="9"/>
      <c r="P14" s="33"/>
      <c r="Q14" s="7">
        <f t="shared" si="14"/>
        <v>0</v>
      </c>
      <c r="R14" s="9"/>
      <c r="S14" s="33"/>
      <c r="T14" s="7">
        <f t="shared" si="15"/>
        <v>0</v>
      </c>
      <c r="U14" s="9"/>
      <c r="V14" s="33"/>
      <c r="W14" s="7">
        <f t="shared" si="16"/>
        <v>0</v>
      </c>
      <c r="X14" s="9"/>
      <c r="Y14" s="33"/>
      <c r="Z14" s="7">
        <f t="shared" si="17"/>
        <v>0</v>
      </c>
      <c r="AA14" s="9"/>
      <c r="AB14" s="33"/>
      <c r="AC14" s="7">
        <f t="shared" si="18"/>
        <v>0</v>
      </c>
      <c r="AD14" s="9"/>
      <c r="AE14" s="33"/>
      <c r="AF14" s="7">
        <f t="shared" si="19"/>
        <v>0</v>
      </c>
      <c r="AG14" s="9"/>
      <c r="AH14" s="33"/>
      <c r="AI14" s="7">
        <f t="shared" si="20"/>
        <v>0</v>
      </c>
      <c r="AJ14" s="9"/>
      <c r="AK14" s="33"/>
      <c r="AL14" s="7">
        <f t="shared" si="21"/>
        <v>0</v>
      </c>
      <c r="AM14" s="9"/>
      <c r="AN14" s="33"/>
      <c r="AO14" s="7">
        <f t="shared" si="22"/>
        <v>0</v>
      </c>
      <c r="AP14" s="9"/>
      <c r="AQ14" s="33"/>
      <c r="AR14" s="7">
        <f t="shared" si="23"/>
        <v>0</v>
      </c>
      <c r="AS14" s="9"/>
      <c r="AT14" s="33"/>
      <c r="AU14" s="7">
        <f t="shared" si="24"/>
        <v>0</v>
      </c>
      <c r="AV14" s="9"/>
      <c r="AW14" s="33"/>
      <c r="AX14" s="7">
        <f t="shared" si="25"/>
        <v>0</v>
      </c>
      <c r="AY14" s="9"/>
      <c r="AZ14" s="33"/>
      <c r="BA14" s="7">
        <f t="shared" si="26"/>
        <v>0</v>
      </c>
      <c r="BB14" s="9"/>
      <c r="BC14" s="33"/>
      <c r="BD14" s="7">
        <f t="shared" si="27"/>
        <v>0</v>
      </c>
      <c r="BE14" s="9"/>
      <c r="BF14" s="33"/>
      <c r="BG14" s="7">
        <f t="shared" si="28"/>
        <v>0</v>
      </c>
      <c r="BH14" s="9"/>
      <c r="BI14" s="33"/>
      <c r="BJ14" s="7">
        <f t="shared" si="29"/>
        <v>0</v>
      </c>
      <c r="BK14" s="9"/>
      <c r="BL14" s="33"/>
      <c r="BM14" s="7">
        <f t="shared" si="30"/>
        <v>0</v>
      </c>
    </row>
    <row r="15" spans="2:65" s="10" customFormat="1" x14ac:dyDescent="0.2">
      <c r="B15" s="34" t="s">
        <v>72</v>
      </c>
      <c r="C15" s="7"/>
      <c r="D15" s="35" t="s">
        <v>1</v>
      </c>
      <c r="E15" s="27">
        <v>1049418</v>
      </c>
      <c r="F15" s="7">
        <f t="shared" si="31"/>
        <v>0</v>
      </c>
      <c r="G15" s="35" t="s">
        <v>194</v>
      </c>
      <c r="H15" s="32" t="s">
        <v>209</v>
      </c>
      <c r="I15" s="32" t="s">
        <v>209</v>
      </c>
      <c r="J15" s="23">
        <f t="shared" si="32"/>
        <v>0</v>
      </c>
      <c r="K15" s="7"/>
      <c r="L15" s="9"/>
      <c r="M15" s="33"/>
      <c r="N15" s="7">
        <f t="shared" si="33"/>
        <v>0</v>
      </c>
      <c r="O15" s="9"/>
      <c r="P15" s="33"/>
      <c r="Q15" s="7">
        <f t="shared" si="14"/>
        <v>0</v>
      </c>
      <c r="R15" s="9"/>
      <c r="S15" s="33"/>
      <c r="T15" s="7">
        <f t="shared" si="15"/>
        <v>0</v>
      </c>
      <c r="U15" s="9"/>
      <c r="V15" s="33"/>
      <c r="W15" s="7">
        <f t="shared" si="16"/>
        <v>0</v>
      </c>
      <c r="X15" s="9"/>
      <c r="Y15" s="33"/>
      <c r="Z15" s="7">
        <f t="shared" si="17"/>
        <v>0</v>
      </c>
      <c r="AA15" s="9"/>
      <c r="AB15" s="33"/>
      <c r="AC15" s="7">
        <f t="shared" si="18"/>
        <v>0</v>
      </c>
      <c r="AD15" s="9"/>
      <c r="AE15" s="33"/>
      <c r="AF15" s="7">
        <f t="shared" si="19"/>
        <v>0</v>
      </c>
      <c r="AG15" s="9"/>
      <c r="AH15" s="33"/>
      <c r="AI15" s="7">
        <f t="shared" si="20"/>
        <v>0</v>
      </c>
      <c r="AJ15" s="9"/>
      <c r="AK15" s="33"/>
      <c r="AL15" s="7">
        <f t="shared" si="21"/>
        <v>0</v>
      </c>
      <c r="AM15" s="9"/>
      <c r="AN15" s="33"/>
      <c r="AO15" s="7">
        <f t="shared" si="22"/>
        <v>0</v>
      </c>
      <c r="AP15" s="9"/>
      <c r="AQ15" s="33"/>
      <c r="AR15" s="7">
        <f t="shared" si="23"/>
        <v>0</v>
      </c>
      <c r="AS15" s="9"/>
      <c r="AT15" s="33"/>
      <c r="AU15" s="7">
        <f t="shared" si="24"/>
        <v>0</v>
      </c>
      <c r="AV15" s="9"/>
      <c r="AW15" s="33"/>
      <c r="AX15" s="7">
        <f t="shared" si="25"/>
        <v>0</v>
      </c>
      <c r="AY15" s="9"/>
      <c r="AZ15" s="33"/>
      <c r="BA15" s="7">
        <f t="shared" si="26"/>
        <v>0</v>
      </c>
      <c r="BB15" s="9"/>
      <c r="BC15" s="33"/>
      <c r="BD15" s="7">
        <f t="shared" si="27"/>
        <v>0</v>
      </c>
      <c r="BE15" s="9"/>
      <c r="BF15" s="33"/>
      <c r="BG15" s="7">
        <f t="shared" si="28"/>
        <v>0</v>
      </c>
      <c r="BH15" s="9"/>
      <c r="BI15" s="33"/>
      <c r="BJ15" s="7">
        <f t="shared" si="29"/>
        <v>0</v>
      </c>
      <c r="BK15" s="9"/>
      <c r="BL15" s="33"/>
      <c r="BM15" s="7">
        <f t="shared" si="30"/>
        <v>0</v>
      </c>
    </row>
    <row r="16" spans="2:65" s="10" customFormat="1" x14ac:dyDescent="0.2">
      <c r="B16" s="34" t="s">
        <v>73</v>
      </c>
      <c r="C16" s="7"/>
      <c r="D16" s="35" t="s">
        <v>1</v>
      </c>
      <c r="E16" s="27">
        <v>642546</v>
      </c>
      <c r="F16" s="7">
        <f t="shared" si="31"/>
        <v>0</v>
      </c>
      <c r="G16" s="35" t="s">
        <v>194</v>
      </c>
      <c r="H16" s="32" t="s">
        <v>209</v>
      </c>
      <c r="I16" s="32" t="s">
        <v>209</v>
      </c>
      <c r="J16" s="23">
        <f t="shared" si="32"/>
        <v>0</v>
      </c>
      <c r="K16" s="7"/>
      <c r="L16" s="9"/>
      <c r="M16" s="33"/>
      <c r="N16" s="7">
        <f t="shared" si="33"/>
        <v>0</v>
      </c>
      <c r="O16" s="9"/>
      <c r="P16" s="33"/>
      <c r="Q16" s="7">
        <f t="shared" si="14"/>
        <v>0</v>
      </c>
      <c r="R16" s="9"/>
      <c r="S16" s="33"/>
      <c r="T16" s="7">
        <f t="shared" si="15"/>
        <v>0</v>
      </c>
      <c r="U16" s="9"/>
      <c r="V16" s="33"/>
      <c r="W16" s="7">
        <f t="shared" si="16"/>
        <v>0</v>
      </c>
      <c r="X16" s="9"/>
      <c r="Y16" s="33"/>
      <c r="Z16" s="7">
        <f t="shared" si="17"/>
        <v>0</v>
      </c>
      <c r="AA16" s="9"/>
      <c r="AB16" s="33"/>
      <c r="AC16" s="7">
        <f t="shared" si="18"/>
        <v>0</v>
      </c>
      <c r="AD16" s="9"/>
      <c r="AE16" s="33"/>
      <c r="AF16" s="7">
        <f t="shared" si="19"/>
        <v>0</v>
      </c>
      <c r="AG16" s="9"/>
      <c r="AH16" s="33"/>
      <c r="AI16" s="7">
        <f t="shared" si="20"/>
        <v>0</v>
      </c>
      <c r="AJ16" s="9"/>
      <c r="AK16" s="33"/>
      <c r="AL16" s="7">
        <f t="shared" si="21"/>
        <v>0</v>
      </c>
      <c r="AM16" s="9"/>
      <c r="AN16" s="33"/>
      <c r="AO16" s="7">
        <f t="shared" si="22"/>
        <v>0</v>
      </c>
      <c r="AP16" s="9"/>
      <c r="AQ16" s="33"/>
      <c r="AR16" s="7">
        <f t="shared" si="23"/>
        <v>0</v>
      </c>
      <c r="AS16" s="9"/>
      <c r="AT16" s="33"/>
      <c r="AU16" s="7">
        <f t="shared" si="24"/>
        <v>0</v>
      </c>
      <c r="AV16" s="9"/>
      <c r="AW16" s="33"/>
      <c r="AX16" s="7">
        <f t="shared" si="25"/>
        <v>0</v>
      </c>
      <c r="AY16" s="9"/>
      <c r="AZ16" s="33"/>
      <c r="BA16" s="7">
        <f t="shared" si="26"/>
        <v>0</v>
      </c>
      <c r="BB16" s="9"/>
      <c r="BC16" s="33"/>
      <c r="BD16" s="7">
        <f t="shared" si="27"/>
        <v>0</v>
      </c>
      <c r="BE16" s="9"/>
      <c r="BF16" s="33"/>
      <c r="BG16" s="7">
        <f t="shared" si="28"/>
        <v>0</v>
      </c>
      <c r="BH16" s="9"/>
      <c r="BI16" s="33"/>
      <c r="BJ16" s="7">
        <f t="shared" si="29"/>
        <v>0</v>
      </c>
      <c r="BK16" s="9"/>
      <c r="BL16" s="33"/>
      <c r="BM16" s="7">
        <f t="shared" si="30"/>
        <v>0</v>
      </c>
    </row>
    <row r="17" spans="2:65" s="10" customFormat="1" x14ac:dyDescent="0.2">
      <c r="B17" s="34" t="s">
        <v>74</v>
      </c>
      <c r="C17" s="7"/>
      <c r="D17" s="35" t="s">
        <v>1</v>
      </c>
      <c r="E17" s="27">
        <v>557172</v>
      </c>
      <c r="F17" s="7">
        <f t="shared" si="31"/>
        <v>0</v>
      </c>
      <c r="G17" s="35" t="s">
        <v>194</v>
      </c>
      <c r="H17" s="32" t="s">
        <v>209</v>
      </c>
      <c r="I17" s="32" t="s">
        <v>209</v>
      </c>
      <c r="J17" s="23">
        <f t="shared" si="32"/>
        <v>0</v>
      </c>
      <c r="K17" s="7"/>
      <c r="L17" s="9"/>
      <c r="M17" s="33"/>
      <c r="N17" s="7">
        <f t="shared" si="33"/>
        <v>0</v>
      </c>
      <c r="O17" s="9"/>
      <c r="P17" s="33"/>
      <c r="Q17" s="7">
        <f t="shared" si="14"/>
        <v>0</v>
      </c>
      <c r="R17" s="9"/>
      <c r="S17" s="33"/>
      <c r="T17" s="7">
        <f t="shared" si="15"/>
        <v>0</v>
      </c>
      <c r="U17" s="9"/>
      <c r="V17" s="33"/>
      <c r="W17" s="7">
        <f t="shared" si="16"/>
        <v>0</v>
      </c>
      <c r="X17" s="9"/>
      <c r="Y17" s="33"/>
      <c r="Z17" s="7">
        <f t="shared" si="17"/>
        <v>0</v>
      </c>
      <c r="AA17" s="9"/>
      <c r="AB17" s="33"/>
      <c r="AC17" s="7">
        <f t="shared" si="18"/>
        <v>0</v>
      </c>
      <c r="AD17" s="9"/>
      <c r="AE17" s="33"/>
      <c r="AF17" s="7">
        <f t="shared" si="19"/>
        <v>0</v>
      </c>
      <c r="AG17" s="9"/>
      <c r="AH17" s="33"/>
      <c r="AI17" s="7">
        <f t="shared" si="20"/>
        <v>0</v>
      </c>
      <c r="AJ17" s="9"/>
      <c r="AK17" s="33"/>
      <c r="AL17" s="7">
        <f t="shared" si="21"/>
        <v>0</v>
      </c>
      <c r="AM17" s="9"/>
      <c r="AN17" s="33"/>
      <c r="AO17" s="7">
        <f t="shared" si="22"/>
        <v>0</v>
      </c>
      <c r="AP17" s="9"/>
      <c r="AQ17" s="33"/>
      <c r="AR17" s="7">
        <f t="shared" si="23"/>
        <v>0</v>
      </c>
      <c r="AS17" s="9"/>
      <c r="AT17" s="33"/>
      <c r="AU17" s="7">
        <f t="shared" si="24"/>
        <v>0</v>
      </c>
      <c r="AV17" s="9"/>
      <c r="AW17" s="33"/>
      <c r="AX17" s="7">
        <f t="shared" si="25"/>
        <v>0</v>
      </c>
      <c r="AY17" s="9"/>
      <c r="AZ17" s="33"/>
      <c r="BA17" s="7">
        <f t="shared" si="26"/>
        <v>0</v>
      </c>
      <c r="BB17" s="9"/>
      <c r="BC17" s="33"/>
      <c r="BD17" s="7">
        <f t="shared" si="27"/>
        <v>0</v>
      </c>
      <c r="BE17" s="9"/>
      <c r="BF17" s="33"/>
      <c r="BG17" s="7">
        <f t="shared" si="28"/>
        <v>0</v>
      </c>
      <c r="BH17" s="9"/>
      <c r="BI17" s="33"/>
      <c r="BJ17" s="7">
        <f t="shared" si="29"/>
        <v>0</v>
      </c>
      <c r="BK17" s="9"/>
      <c r="BL17" s="33"/>
      <c r="BM17" s="7">
        <f t="shared" si="30"/>
        <v>0</v>
      </c>
    </row>
    <row r="18" spans="2:65" s="10" customFormat="1" x14ac:dyDescent="0.2">
      <c r="B18" s="34" t="s">
        <v>75</v>
      </c>
      <c r="C18" s="7"/>
      <c r="D18" s="35" t="s">
        <v>1</v>
      </c>
      <c r="E18" s="27">
        <v>422730</v>
      </c>
      <c r="F18" s="7">
        <f t="shared" si="31"/>
        <v>0</v>
      </c>
      <c r="G18" s="35" t="s">
        <v>194</v>
      </c>
      <c r="H18" s="32" t="s">
        <v>209</v>
      </c>
      <c r="I18" s="32" t="s">
        <v>209</v>
      </c>
      <c r="J18" s="23">
        <f t="shared" si="32"/>
        <v>0</v>
      </c>
      <c r="K18" s="7"/>
      <c r="L18" s="9"/>
      <c r="M18" s="33"/>
      <c r="N18" s="7">
        <f t="shared" si="33"/>
        <v>0</v>
      </c>
      <c r="O18" s="9"/>
      <c r="P18" s="33"/>
      <c r="Q18" s="7">
        <f t="shared" si="14"/>
        <v>0</v>
      </c>
      <c r="R18" s="9"/>
      <c r="S18" s="33"/>
      <c r="T18" s="7">
        <f t="shared" si="15"/>
        <v>0</v>
      </c>
      <c r="U18" s="9"/>
      <c r="V18" s="33"/>
      <c r="W18" s="7">
        <f t="shared" si="16"/>
        <v>0</v>
      </c>
      <c r="X18" s="9"/>
      <c r="Y18" s="33"/>
      <c r="Z18" s="7">
        <f t="shared" si="17"/>
        <v>0</v>
      </c>
      <c r="AA18" s="9"/>
      <c r="AB18" s="33"/>
      <c r="AC18" s="7">
        <f t="shared" si="18"/>
        <v>0</v>
      </c>
      <c r="AD18" s="9"/>
      <c r="AE18" s="33"/>
      <c r="AF18" s="7">
        <f t="shared" si="19"/>
        <v>0</v>
      </c>
      <c r="AG18" s="9"/>
      <c r="AH18" s="33"/>
      <c r="AI18" s="7">
        <f t="shared" si="20"/>
        <v>0</v>
      </c>
      <c r="AJ18" s="9"/>
      <c r="AK18" s="33"/>
      <c r="AL18" s="7">
        <f t="shared" si="21"/>
        <v>0</v>
      </c>
      <c r="AM18" s="9"/>
      <c r="AN18" s="33"/>
      <c r="AO18" s="7">
        <f t="shared" si="22"/>
        <v>0</v>
      </c>
      <c r="AP18" s="9"/>
      <c r="AQ18" s="33"/>
      <c r="AR18" s="7">
        <f t="shared" si="23"/>
        <v>0</v>
      </c>
      <c r="AS18" s="9"/>
      <c r="AT18" s="33"/>
      <c r="AU18" s="7">
        <f t="shared" si="24"/>
        <v>0</v>
      </c>
      <c r="AV18" s="9"/>
      <c r="AW18" s="33"/>
      <c r="AX18" s="7">
        <f t="shared" si="25"/>
        <v>0</v>
      </c>
      <c r="AY18" s="9"/>
      <c r="AZ18" s="33"/>
      <c r="BA18" s="7">
        <f t="shared" si="26"/>
        <v>0</v>
      </c>
      <c r="BB18" s="9"/>
      <c r="BC18" s="33"/>
      <c r="BD18" s="7">
        <f t="shared" si="27"/>
        <v>0</v>
      </c>
      <c r="BE18" s="9"/>
      <c r="BF18" s="33"/>
      <c r="BG18" s="7">
        <f t="shared" si="28"/>
        <v>0</v>
      </c>
      <c r="BH18" s="9"/>
      <c r="BI18" s="33"/>
      <c r="BJ18" s="7">
        <f t="shared" si="29"/>
        <v>0</v>
      </c>
      <c r="BK18" s="9"/>
      <c r="BL18" s="33"/>
      <c r="BM18" s="7">
        <f t="shared" si="30"/>
        <v>0</v>
      </c>
    </row>
    <row r="19" spans="2:65" s="10" customFormat="1" x14ac:dyDescent="0.2">
      <c r="B19" s="34" t="s">
        <v>76</v>
      </c>
      <c r="C19" s="7"/>
      <c r="D19" s="35" t="s">
        <v>1</v>
      </c>
      <c r="E19" s="27">
        <v>307242</v>
      </c>
      <c r="F19" s="7">
        <f t="shared" si="31"/>
        <v>0</v>
      </c>
      <c r="G19" s="35" t="s">
        <v>194</v>
      </c>
      <c r="H19" s="32" t="s">
        <v>209</v>
      </c>
      <c r="I19" s="32" t="s">
        <v>209</v>
      </c>
      <c r="J19" s="23">
        <f t="shared" si="32"/>
        <v>0</v>
      </c>
      <c r="K19" s="7"/>
      <c r="L19" s="9"/>
      <c r="M19" s="33"/>
      <c r="N19" s="7">
        <f t="shared" si="33"/>
        <v>0</v>
      </c>
      <c r="O19" s="9"/>
      <c r="P19" s="33"/>
      <c r="Q19" s="7">
        <f t="shared" si="14"/>
        <v>0</v>
      </c>
      <c r="R19" s="9"/>
      <c r="S19" s="33"/>
      <c r="T19" s="7">
        <f t="shared" si="15"/>
        <v>0</v>
      </c>
      <c r="U19" s="9"/>
      <c r="V19" s="33"/>
      <c r="W19" s="7">
        <f t="shared" si="16"/>
        <v>0</v>
      </c>
      <c r="X19" s="9"/>
      <c r="Y19" s="33"/>
      <c r="Z19" s="7">
        <f t="shared" si="17"/>
        <v>0</v>
      </c>
      <c r="AA19" s="9"/>
      <c r="AB19" s="33"/>
      <c r="AC19" s="7">
        <f t="shared" si="18"/>
        <v>0</v>
      </c>
      <c r="AD19" s="9"/>
      <c r="AE19" s="33"/>
      <c r="AF19" s="7">
        <f t="shared" si="19"/>
        <v>0</v>
      </c>
      <c r="AG19" s="9"/>
      <c r="AH19" s="33"/>
      <c r="AI19" s="7">
        <f t="shared" si="20"/>
        <v>0</v>
      </c>
      <c r="AJ19" s="9"/>
      <c r="AK19" s="33"/>
      <c r="AL19" s="7">
        <f t="shared" si="21"/>
        <v>0</v>
      </c>
      <c r="AM19" s="9"/>
      <c r="AN19" s="33"/>
      <c r="AO19" s="7">
        <f t="shared" si="22"/>
        <v>0</v>
      </c>
      <c r="AP19" s="9"/>
      <c r="AQ19" s="33"/>
      <c r="AR19" s="7">
        <f t="shared" si="23"/>
        <v>0</v>
      </c>
      <c r="AS19" s="9"/>
      <c r="AT19" s="33"/>
      <c r="AU19" s="7">
        <f t="shared" si="24"/>
        <v>0</v>
      </c>
      <c r="AV19" s="9"/>
      <c r="AW19" s="33"/>
      <c r="AX19" s="7">
        <f t="shared" si="25"/>
        <v>0</v>
      </c>
      <c r="AY19" s="9"/>
      <c r="AZ19" s="33"/>
      <c r="BA19" s="7">
        <f t="shared" si="26"/>
        <v>0</v>
      </c>
      <c r="BB19" s="9"/>
      <c r="BC19" s="33"/>
      <c r="BD19" s="7">
        <f t="shared" si="27"/>
        <v>0</v>
      </c>
      <c r="BE19" s="9"/>
      <c r="BF19" s="33"/>
      <c r="BG19" s="7">
        <f t="shared" si="28"/>
        <v>0</v>
      </c>
      <c r="BH19" s="9"/>
      <c r="BI19" s="33"/>
      <c r="BJ19" s="7">
        <f t="shared" si="29"/>
        <v>0</v>
      </c>
      <c r="BK19" s="9"/>
      <c r="BL19" s="33"/>
      <c r="BM19" s="7">
        <f t="shared" si="30"/>
        <v>0</v>
      </c>
    </row>
    <row r="20" spans="2:65" s="10" customFormat="1" x14ac:dyDescent="0.2">
      <c r="B20" s="34" t="s">
        <v>77</v>
      </c>
      <c r="C20" s="7"/>
      <c r="D20" s="35" t="s">
        <v>1</v>
      </c>
      <c r="E20" s="27">
        <v>369882</v>
      </c>
      <c r="F20" s="7">
        <f t="shared" si="31"/>
        <v>0</v>
      </c>
      <c r="G20" s="35" t="s">
        <v>194</v>
      </c>
      <c r="H20" s="32" t="s">
        <v>209</v>
      </c>
      <c r="I20" s="32" t="s">
        <v>209</v>
      </c>
      <c r="J20" s="23">
        <f t="shared" si="32"/>
        <v>0</v>
      </c>
      <c r="K20" s="7"/>
      <c r="L20" s="9"/>
      <c r="M20" s="33"/>
      <c r="N20" s="7">
        <f t="shared" si="33"/>
        <v>0</v>
      </c>
      <c r="O20" s="9"/>
      <c r="P20" s="33"/>
      <c r="Q20" s="7">
        <f t="shared" si="14"/>
        <v>0</v>
      </c>
      <c r="R20" s="9"/>
      <c r="S20" s="33"/>
      <c r="T20" s="7">
        <f t="shared" si="15"/>
        <v>0</v>
      </c>
      <c r="U20" s="9"/>
      <c r="V20" s="33"/>
      <c r="W20" s="7">
        <f t="shared" si="16"/>
        <v>0</v>
      </c>
      <c r="X20" s="9"/>
      <c r="Y20" s="33"/>
      <c r="Z20" s="7">
        <f t="shared" si="17"/>
        <v>0</v>
      </c>
      <c r="AA20" s="9"/>
      <c r="AB20" s="33"/>
      <c r="AC20" s="7">
        <f t="shared" si="18"/>
        <v>0</v>
      </c>
      <c r="AD20" s="9"/>
      <c r="AE20" s="33"/>
      <c r="AF20" s="7">
        <f t="shared" si="19"/>
        <v>0</v>
      </c>
      <c r="AG20" s="9"/>
      <c r="AH20" s="33"/>
      <c r="AI20" s="7">
        <f t="shared" si="20"/>
        <v>0</v>
      </c>
      <c r="AJ20" s="9"/>
      <c r="AK20" s="33"/>
      <c r="AL20" s="7">
        <f t="shared" si="21"/>
        <v>0</v>
      </c>
      <c r="AM20" s="9"/>
      <c r="AN20" s="33"/>
      <c r="AO20" s="7">
        <f t="shared" si="22"/>
        <v>0</v>
      </c>
      <c r="AP20" s="9"/>
      <c r="AQ20" s="33"/>
      <c r="AR20" s="7">
        <f t="shared" si="23"/>
        <v>0</v>
      </c>
      <c r="AS20" s="9"/>
      <c r="AT20" s="33"/>
      <c r="AU20" s="7">
        <f t="shared" si="24"/>
        <v>0</v>
      </c>
      <c r="AV20" s="9"/>
      <c r="AW20" s="33"/>
      <c r="AX20" s="7">
        <f t="shared" si="25"/>
        <v>0</v>
      </c>
      <c r="AY20" s="9"/>
      <c r="AZ20" s="33"/>
      <c r="BA20" s="7">
        <f t="shared" si="26"/>
        <v>0</v>
      </c>
      <c r="BB20" s="9"/>
      <c r="BC20" s="33"/>
      <c r="BD20" s="7">
        <f t="shared" si="27"/>
        <v>0</v>
      </c>
      <c r="BE20" s="9"/>
      <c r="BF20" s="33"/>
      <c r="BG20" s="7">
        <f t="shared" si="28"/>
        <v>0</v>
      </c>
      <c r="BH20" s="9"/>
      <c r="BI20" s="33"/>
      <c r="BJ20" s="7">
        <f t="shared" si="29"/>
        <v>0</v>
      </c>
      <c r="BK20" s="9"/>
      <c r="BL20" s="33"/>
      <c r="BM20" s="7">
        <f t="shared" si="30"/>
        <v>0</v>
      </c>
    </row>
    <row r="21" spans="2:65" s="10" customFormat="1" x14ac:dyDescent="0.2">
      <c r="B21" s="34" t="s">
        <v>78</v>
      </c>
      <c r="C21" s="7"/>
      <c r="D21" s="35" t="s">
        <v>1</v>
      </c>
      <c r="E21" s="27">
        <v>457380</v>
      </c>
      <c r="F21" s="7">
        <f t="shared" si="31"/>
        <v>0</v>
      </c>
      <c r="G21" s="35" t="s">
        <v>194</v>
      </c>
      <c r="H21" s="32" t="s">
        <v>209</v>
      </c>
      <c r="I21" s="32" t="s">
        <v>209</v>
      </c>
      <c r="J21" s="23">
        <f t="shared" si="32"/>
        <v>0</v>
      </c>
      <c r="K21" s="7"/>
      <c r="L21" s="9"/>
      <c r="M21" s="33"/>
      <c r="N21" s="7">
        <f t="shared" si="33"/>
        <v>0</v>
      </c>
      <c r="O21" s="9"/>
      <c r="P21" s="33"/>
      <c r="Q21" s="7">
        <f t="shared" si="14"/>
        <v>0</v>
      </c>
      <c r="R21" s="9"/>
      <c r="S21" s="33"/>
      <c r="T21" s="7">
        <f t="shared" si="15"/>
        <v>0</v>
      </c>
      <c r="U21" s="9"/>
      <c r="V21" s="33"/>
      <c r="W21" s="7">
        <f t="shared" si="16"/>
        <v>0</v>
      </c>
      <c r="X21" s="9"/>
      <c r="Y21" s="33"/>
      <c r="Z21" s="7">
        <f t="shared" si="17"/>
        <v>0</v>
      </c>
      <c r="AA21" s="9"/>
      <c r="AB21" s="33"/>
      <c r="AC21" s="7">
        <f t="shared" si="18"/>
        <v>0</v>
      </c>
      <c r="AD21" s="9"/>
      <c r="AE21" s="33"/>
      <c r="AF21" s="7">
        <f t="shared" si="19"/>
        <v>0</v>
      </c>
      <c r="AG21" s="9"/>
      <c r="AH21" s="33"/>
      <c r="AI21" s="7">
        <f t="shared" si="20"/>
        <v>0</v>
      </c>
      <c r="AJ21" s="9"/>
      <c r="AK21" s="33"/>
      <c r="AL21" s="7">
        <f t="shared" si="21"/>
        <v>0</v>
      </c>
      <c r="AM21" s="9"/>
      <c r="AN21" s="33"/>
      <c r="AO21" s="7">
        <f t="shared" si="22"/>
        <v>0</v>
      </c>
      <c r="AP21" s="9"/>
      <c r="AQ21" s="33"/>
      <c r="AR21" s="7">
        <f t="shared" si="23"/>
        <v>0</v>
      </c>
      <c r="AS21" s="9"/>
      <c r="AT21" s="33"/>
      <c r="AU21" s="7">
        <f t="shared" si="24"/>
        <v>0</v>
      </c>
      <c r="AV21" s="9"/>
      <c r="AW21" s="33"/>
      <c r="AX21" s="7">
        <f t="shared" si="25"/>
        <v>0</v>
      </c>
      <c r="AY21" s="9"/>
      <c r="AZ21" s="33"/>
      <c r="BA21" s="7">
        <f t="shared" si="26"/>
        <v>0</v>
      </c>
      <c r="BB21" s="9"/>
      <c r="BC21" s="33"/>
      <c r="BD21" s="7">
        <f t="shared" si="27"/>
        <v>0</v>
      </c>
      <c r="BE21" s="9"/>
      <c r="BF21" s="33"/>
      <c r="BG21" s="7">
        <f t="shared" si="28"/>
        <v>0</v>
      </c>
      <c r="BH21" s="9"/>
      <c r="BI21" s="33"/>
      <c r="BJ21" s="7">
        <f t="shared" si="29"/>
        <v>0</v>
      </c>
      <c r="BK21" s="9"/>
      <c r="BL21" s="33"/>
      <c r="BM21" s="7">
        <f t="shared" si="30"/>
        <v>0</v>
      </c>
    </row>
    <row r="22" spans="2:65" s="10" customFormat="1" x14ac:dyDescent="0.2">
      <c r="B22" s="34" t="s">
        <v>79</v>
      </c>
      <c r="C22" s="7"/>
      <c r="D22" s="35" t="s">
        <v>1</v>
      </c>
      <c r="E22" s="27">
        <v>420012</v>
      </c>
      <c r="F22" s="7">
        <f t="shared" si="31"/>
        <v>0</v>
      </c>
      <c r="G22" s="35" t="s">
        <v>194</v>
      </c>
      <c r="H22" s="32" t="s">
        <v>209</v>
      </c>
      <c r="I22" s="32" t="s">
        <v>209</v>
      </c>
      <c r="J22" s="23">
        <f t="shared" si="32"/>
        <v>0</v>
      </c>
      <c r="K22" s="7"/>
      <c r="L22" s="9"/>
      <c r="M22" s="33"/>
      <c r="N22" s="7">
        <f t="shared" si="33"/>
        <v>0</v>
      </c>
      <c r="O22" s="9"/>
      <c r="P22" s="33"/>
      <c r="Q22" s="7">
        <f t="shared" si="14"/>
        <v>0</v>
      </c>
      <c r="R22" s="9"/>
      <c r="S22" s="33"/>
      <c r="T22" s="7">
        <f t="shared" si="15"/>
        <v>0</v>
      </c>
      <c r="U22" s="9"/>
      <c r="V22" s="33"/>
      <c r="W22" s="7">
        <f t="shared" si="16"/>
        <v>0</v>
      </c>
      <c r="X22" s="9"/>
      <c r="Y22" s="33"/>
      <c r="Z22" s="7">
        <f t="shared" si="17"/>
        <v>0</v>
      </c>
      <c r="AA22" s="9"/>
      <c r="AB22" s="33"/>
      <c r="AC22" s="7">
        <f t="shared" si="18"/>
        <v>0</v>
      </c>
      <c r="AD22" s="9"/>
      <c r="AE22" s="33"/>
      <c r="AF22" s="7">
        <f t="shared" si="19"/>
        <v>0</v>
      </c>
      <c r="AG22" s="9"/>
      <c r="AH22" s="33"/>
      <c r="AI22" s="7">
        <f t="shared" si="20"/>
        <v>0</v>
      </c>
      <c r="AJ22" s="9"/>
      <c r="AK22" s="33"/>
      <c r="AL22" s="7">
        <f t="shared" si="21"/>
        <v>0</v>
      </c>
      <c r="AM22" s="9"/>
      <c r="AN22" s="33"/>
      <c r="AO22" s="7">
        <f t="shared" si="22"/>
        <v>0</v>
      </c>
      <c r="AP22" s="9"/>
      <c r="AQ22" s="33"/>
      <c r="AR22" s="7">
        <f t="shared" si="23"/>
        <v>0</v>
      </c>
      <c r="AS22" s="9"/>
      <c r="AT22" s="33"/>
      <c r="AU22" s="7">
        <f t="shared" si="24"/>
        <v>0</v>
      </c>
      <c r="AV22" s="9"/>
      <c r="AW22" s="33"/>
      <c r="AX22" s="7">
        <f t="shared" si="25"/>
        <v>0</v>
      </c>
      <c r="AY22" s="9"/>
      <c r="AZ22" s="33"/>
      <c r="BA22" s="7">
        <f t="shared" si="26"/>
        <v>0</v>
      </c>
      <c r="BB22" s="9"/>
      <c r="BC22" s="33"/>
      <c r="BD22" s="7">
        <f t="shared" si="27"/>
        <v>0</v>
      </c>
      <c r="BE22" s="9"/>
      <c r="BF22" s="33"/>
      <c r="BG22" s="7">
        <f t="shared" si="28"/>
        <v>0</v>
      </c>
      <c r="BH22" s="9"/>
      <c r="BI22" s="33"/>
      <c r="BJ22" s="7">
        <f t="shared" si="29"/>
        <v>0</v>
      </c>
      <c r="BK22" s="9"/>
      <c r="BL22" s="33"/>
      <c r="BM22" s="7">
        <f t="shared" si="30"/>
        <v>0</v>
      </c>
    </row>
    <row r="23" spans="2:65" s="10" customFormat="1" x14ac:dyDescent="0.2">
      <c r="B23" s="34" t="s">
        <v>80</v>
      </c>
      <c r="C23" s="7"/>
      <c r="D23" s="35" t="s">
        <v>1</v>
      </c>
      <c r="E23" s="27">
        <v>299880</v>
      </c>
      <c r="F23" s="7">
        <f t="shared" si="31"/>
        <v>0</v>
      </c>
      <c r="G23" s="35" t="s">
        <v>194</v>
      </c>
      <c r="H23" s="32" t="s">
        <v>209</v>
      </c>
      <c r="I23" s="32" t="s">
        <v>209</v>
      </c>
      <c r="J23" s="23">
        <f t="shared" si="32"/>
        <v>0</v>
      </c>
      <c r="K23" s="7"/>
      <c r="L23" s="9"/>
      <c r="M23" s="33"/>
      <c r="N23" s="7">
        <f t="shared" si="33"/>
        <v>0</v>
      </c>
      <c r="O23" s="9"/>
      <c r="P23" s="33"/>
      <c r="Q23" s="7">
        <f t="shared" si="14"/>
        <v>0</v>
      </c>
      <c r="R23" s="9"/>
      <c r="S23" s="33"/>
      <c r="T23" s="7">
        <f t="shared" si="15"/>
        <v>0</v>
      </c>
      <c r="U23" s="9"/>
      <c r="V23" s="33"/>
      <c r="W23" s="7">
        <f t="shared" si="16"/>
        <v>0</v>
      </c>
      <c r="X23" s="9"/>
      <c r="Y23" s="33"/>
      <c r="Z23" s="7">
        <f t="shared" si="17"/>
        <v>0</v>
      </c>
      <c r="AA23" s="9"/>
      <c r="AB23" s="33"/>
      <c r="AC23" s="7">
        <f t="shared" si="18"/>
        <v>0</v>
      </c>
      <c r="AD23" s="9"/>
      <c r="AE23" s="33"/>
      <c r="AF23" s="7">
        <f t="shared" si="19"/>
        <v>0</v>
      </c>
      <c r="AG23" s="9"/>
      <c r="AH23" s="33"/>
      <c r="AI23" s="7">
        <f t="shared" si="20"/>
        <v>0</v>
      </c>
      <c r="AJ23" s="9"/>
      <c r="AK23" s="33"/>
      <c r="AL23" s="7">
        <f t="shared" si="21"/>
        <v>0</v>
      </c>
      <c r="AM23" s="9"/>
      <c r="AN23" s="33"/>
      <c r="AO23" s="7">
        <f t="shared" si="22"/>
        <v>0</v>
      </c>
      <c r="AP23" s="9"/>
      <c r="AQ23" s="33"/>
      <c r="AR23" s="7">
        <f t="shared" si="23"/>
        <v>0</v>
      </c>
      <c r="AS23" s="9"/>
      <c r="AT23" s="33"/>
      <c r="AU23" s="7">
        <f t="shared" si="24"/>
        <v>0</v>
      </c>
      <c r="AV23" s="9"/>
      <c r="AW23" s="33"/>
      <c r="AX23" s="7">
        <f t="shared" si="25"/>
        <v>0</v>
      </c>
      <c r="AY23" s="9"/>
      <c r="AZ23" s="33"/>
      <c r="BA23" s="7">
        <f t="shared" si="26"/>
        <v>0</v>
      </c>
      <c r="BB23" s="9"/>
      <c r="BC23" s="33"/>
      <c r="BD23" s="7">
        <f t="shared" si="27"/>
        <v>0</v>
      </c>
      <c r="BE23" s="9"/>
      <c r="BF23" s="33"/>
      <c r="BG23" s="7">
        <f t="shared" si="28"/>
        <v>0</v>
      </c>
      <c r="BH23" s="9"/>
      <c r="BI23" s="33"/>
      <c r="BJ23" s="7">
        <f t="shared" si="29"/>
        <v>0</v>
      </c>
      <c r="BK23" s="9"/>
      <c r="BL23" s="33"/>
      <c r="BM23" s="7">
        <f t="shared" si="30"/>
        <v>0</v>
      </c>
    </row>
    <row r="24" spans="2:65" s="10" customFormat="1" x14ac:dyDescent="0.2">
      <c r="B24" s="34" t="s">
        <v>81</v>
      </c>
      <c r="C24" s="7"/>
      <c r="D24" s="35" t="s">
        <v>1</v>
      </c>
      <c r="E24" s="27">
        <v>877230</v>
      </c>
      <c r="F24" s="7">
        <f t="shared" si="31"/>
        <v>0</v>
      </c>
      <c r="G24" s="35" t="s">
        <v>194</v>
      </c>
      <c r="H24" s="32" t="s">
        <v>209</v>
      </c>
      <c r="I24" s="32" t="s">
        <v>209</v>
      </c>
      <c r="J24" s="23">
        <f t="shared" si="32"/>
        <v>0</v>
      </c>
      <c r="K24" s="7"/>
      <c r="L24" s="9"/>
      <c r="M24" s="33"/>
      <c r="N24" s="7">
        <f t="shared" si="33"/>
        <v>0</v>
      </c>
      <c r="O24" s="9"/>
      <c r="P24" s="33"/>
      <c r="Q24" s="7">
        <f t="shared" si="14"/>
        <v>0</v>
      </c>
      <c r="R24" s="9"/>
      <c r="S24" s="33"/>
      <c r="T24" s="7">
        <f t="shared" si="15"/>
        <v>0</v>
      </c>
      <c r="U24" s="9"/>
      <c r="V24" s="33"/>
      <c r="W24" s="7">
        <f t="shared" si="16"/>
        <v>0</v>
      </c>
      <c r="X24" s="9"/>
      <c r="Y24" s="33"/>
      <c r="Z24" s="7">
        <f t="shared" si="17"/>
        <v>0</v>
      </c>
      <c r="AA24" s="9"/>
      <c r="AB24" s="33"/>
      <c r="AC24" s="7">
        <f t="shared" si="18"/>
        <v>0</v>
      </c>
      <c r="AD24" s="9"/>
      <c r="AE24" s="33"/>
      <c r="AF24" s="7">
        <f t="shared" si="19"/>
        <v>0</v>
      </c>
      <c r="AG24" s="9"/>
      <c r="AH24" s="33"/>
      <c r="AI24" s="7">
        <f t="shared" si="20"/>
        <v>0</v>
      </c>
      <c r="AJ24" s="9"/>
      <c r="AK24" s="33"/>
      <c r="AL24" s="7">
        <f t="shared" si="21"/>
        <v>0</v>
      </c>
      <c r="AM24" s="9"/>
      <c r="AN24" s="33"/>
      <c r="AO24" s="7">
        <f t="shared" si="22"/>
        <v>0</v>
      </c>
      <c r="AP24" s="9"/>
      <c r="AQ24" s="33"/>
      <c r="AR24" s="7">
        <f t="shared" si="23"/>
        <v>0</v>
      </c>
      <c r="AS24" s="9"/>
      <c r="AT24" s="33"/>
      <c r="AU24" s="7">
        <f t="shared" si="24"/>
        <v>0</v>
      </c>
      <c r="AV24" s="9"/>
      <c r="AW24" s="33"/>
      <c r="AX24" s="7">
        <f t="shared" si="25"/>
        <v>0</v>
      </c>
      <c r="AY24" s="9"/>
      <c r="AZ24" s="33"/>
      <c r="BA24" s="7">
        <f t="shared" si="26"/>
        <v>0</v>
      </c>
      <c r="BB24" s="9"/>
      <c r="BC24" s="33"/>
      <c r="BD24" s="7">
        <f t="shared" si="27"/>
        <v>0</v>
      </c>
      <c r="BE24" s="9"/>
      <c r="BF24" s="33"/>
      <c r="BG24" s="7">
        <f t="shared" si="28"/>
        <v>0</v>
      </c>
      <c r="BH24" s="9"/>
      <c r="BI24" s="33"/>
      <c r="BJ24" s="7">
        <f t="shared" si="29"/>
        <v>0</v>
      </c>
      <c r="BK24" s="9"/>
      <c r="BL24" s="33"/>
      <c r="BM24" s="7">
        <f t="shared" si="30"/>
        <v>0</v>
      </c>
    </row>
    <row r="25" spans="2:65" s="10" customFormat="1" x14ac:dyDescent="0.2">
      <c r="B25" s="34" t="s">
        <v>82</v>
      </c>
      <c r="C25" s="7"/>
      <c r="D25" s="35" t="s">
        <v>1</v>
      </c>
      <c r="E25" s="27">
        <v>609804</v>
      </c>
      <c r="F25" s="7">
        <f t="shared" si="31"/>
        <v>0</v>
      </c>
      <c r="G25" s="35" t="s">
        <v>194</v>
      </c>
      <c r="H25" s="32" t="s">
        <v>209</v>
      </c>
      <c r="I25" s="32" t="s">
        <v>209</v>
      </c>
      <c r="J25" s="23">
        <f t="shared" si="32"/>
        <v>0</v>
      </c>
      <c r="K25" s="7"/>
      <c r="L25" s="9"/>
      <c r="M25" s="33"/>
      <c r="N25" s="7">
        <f t="shared" si="33"/>
        <v>0</v>
      </c>
      <c r="O25" s="9"/>
      <c r="P25" s="33"/>
      <c r="Q25" s="7">
        <f t="shared" si="14"/>
        <v>0</v>
      </c>
      <c r="R25" s="9"/>
      <c r="S25" s="33"/>
      <c r="T25" s="7">
        <f t="shared" si="15"/>
        <v>0</v>
      </c>
      <c r="U25" s="9"/>
      <c r="V25" s="33"/>
      <c r="W25" s="7">
        <f t="shared" si="16"/>
        <v>0</v>
      </c>
      <c r="X25" s="9"/>
      <c r="Y25" s="33"/>
      <c r="Z25" s="7">
        <f t="shared" si="17"/>
        <v>0</v>
      </c>
      <c r="AA25" s="9"/>
      <c r="AB25" s="33"/>
      <c r="AC25" s="7">
        <f t="shared" si="18"/>
        <v>0</v>
      </c>
      <c r="AD25" s="9"/>
      <c r="AE25" s="33"/>
      <c r="AF25" s="7">
        <f t="shared" si="19"/>
        <v>0</v>
      </c>
      <c r="AG25" s="9"/>
      <c r="AH25" s="33"/>
      <c r="AI25" s="7">
        <f t="shared" si="20"/>
        <v>0</v>
      </c>
      <c r="AJ25" s="9"/>
      <c r="AK25" s="33"/>
      <c r="AL25" s="7">
        <f t="shared" si="21"/>
        <v>0</v>
      </c>
      <c r="AM25" s="9"/>
      <c r="AN25" s="33"/>
      <c r="AO25" s="7">
        <f t="shared" si="22"/>
        <v>0</v>
      </c>
      <c r="AP25" s="9"/>
      <c r="AQ25" s="33"/>
      <c r="AR25" s="7">
        <f t="shared" si="23"/>
        <v>0</v>
      </c>
      <c r="AS25" s="9"/>
      <c r="AT25" s="33"/>
      <c r="AU25" s="7">
        <f t="shared" si="24"/>
        <v>0</v>
      </c>
      <c r="AV25" s="9"/>
      <c r="AW25" s="33"/>
      <c r="AX25" s="7">
        <f t="shared" si="25"/>
        <v>0</v>
      </c>
      <c r="AY25" s="9"/>
      <c r="AZ25" s="33"/>
      <c r="BA25" s="7">
        <f t="shared" si="26"/>
        <v>0</v>
      </c>
      <c r="BB25" s="9"/>
      <c r="BC25" s="33"/>
      <c r="BD25" s="7">
        <f t="shared" si="27"/>
        <v>0</v>
      </c>
      <c r="BE25" s="9"/>
      <c r="BF25" s="33"/>
      <c r="BG25" s="7">
        <f t="shared" si="28"/>
        <v>0</v>
      </c>
      <c r="BH25" s="9"/>
      <c r="BI25" s="33"/>
      <c r="BJ25" s="7">
        <f t="shared" si="29"/>
        <v>0</v>
      </c>
      <c r="BK25" s="9"/>
      <c r="BL25" s="33"/>
      <c r="BM25" s="7">
        <f t="shared" si="30"/>
        <v>0</v>
      </c>
    </row>
    <row r="26" spans="2:65" s="10" customFormat="1" x14ac:dyDescent="0.2">
      <c r="B26" s="34" t="s">
        <v>83</v>
      </c>
      <c r="C26" s="7"/>
      <c r="D26" s="35" t="s">
        <v>1</v>
      </c>
      <c r="E26" s="27">
        <v>517968</v>
      </c>
      <c r="F26" s="7">
        <f t="shared" si="31"/>
        <v>0</v>
      </c>
      <c r="G26" s="35" t="s">
        <v>194</v>
      </c>
      <c r="H26" s="32" t="s">
        <v>209</v>
      </c>
      <c r="I26" s="32" t="s">
        <v>209</v>
      </c>
      <c r="J26" s="23">
        <f t="shared" si="32"/>
        <v>0</v>
      </c>
      <c r="K26" s="7"/>
      <c r="L26" s="9"/>
      <c r="M26" s="33"/>
      <c r="N26" s="7">
        <f t="shared" si="33"/>
        <v>0</v>
      </c>
      <c r="O26" s="9"/>
      <c r="P26" s="33"/>
      <c r="Q26" s="7">
        <f t="shared" si="14"/>
        <v>0</v>
      </c>
      <c r="R26" s="9"/>
      <c r="S26" s="33"/>
      <c r="T26" s="7">
        <f t="shared" si="15"/>
        <v>0</v>
      </c>
      <c r="U26" s="9"/>
      <c r="V26" s="33"/>
      <c r="W26" s="7">
        <f t="shared" si="16"/>
        <v>0</v>
      </c>
      <c r="X26" s="9"/>
      <c r="Y26" s="33"/>
      <c r="Z26" s="7">
        <f t="shared" si="17"/>
        <v>0</v>
      </c>
      <c r="AA26" s="9"/>
      <c r="AB26" s="33"/>
      <c r="AC26" s="7">
        <f t="shared" si="18"/>
        <v>0</v>
      </c>
      <c r="AD26" s="9"/>
      <c r="AE26" s="33"/>
      <c r="AF26" s="7">
        <f t="shared" si="19"/>
        <v>0</v>
      </c>
      <c r="AG26" s="9"/>
      <c r="AH26" s="33"/>
      <c r="AI26" s="7">
        <f t="shared" si="20"/>
        <v>0</v>
      </c>
      <c r="AJ26" s="9"/>
      <c r="AK26" s="33"/>
      <c r="AL26" s="7">
        <f t="shared" si="21"/>
        <v>0</v>
      </c>
      <c r="AM26" s="9"/>
      <c r="AN26" s="33"/>
      <c r="AO26" s="7">
        <f t="shared" si="22"/>
        <v>0</v>
      </c>
      <c r="AP26" s="9"/>
      <c r="AQ26" s="33"/>
      <c r="AR26" s="7">
        <f t="shared" si="23"/>
        <v>0</v>
      </c>
      <c r="AS26" s="9"/>
      <c r="AT26" s="33"/>
      <c r="AU26" s="7">
        <f t="shared" si="24"/>
        <v>0</v>
      </c>
      <c r="AV26" s="9"/>
      <c r="AW26" s="33"/>
      <c r="AX26" s="7">
        <f t="shared" si="25"/>
        <v>0</v>
      </c>
      <c r="AY26" s="9"/>
      <c r="AZ26" s="33"/>
      <c r="BA26" s="7">
        <f t="shared" si="26"/>
        <v>0</v>
      </c>
      <c r="BB26" s="9"/>
      <c r="BC26" s="33"/>
      <c r="BD26" s="7">
        <f t="shared" si="27"/>
        <v>0</v>
      </c>
      <c r="BE26" s="9"/>
      <c r="BF26" s="33"/>
      <c r="BG26" s="7">
        <f t="shared" si="28"/>
        <v>0</v>
      </c>
      <c r="BH26" s="9"/>
      <c r="BI26" s="33"/>
      <c r="BJ26" s="7">
        <f t="shared" si="29"/>
        <v>0</v>
      </c>
      <c r="BK26" s="9"/>
      <c r="BL26" s="33"/>
      <c r="BM26" s="7">
        <f t="shared" si="30"/>
        <v>0</v>
      </c>
    </row>
    <row r="27" spans="2:65" s="10" customFormat="1" x14ac:dyDescent="0.2">
      <c r="B27" s="34" t="s">
        <v>84</v>
      </c>
      <c r="C27" s="7"/>
      <c r="D27" s="35" t="s">
        <v>1</v>
      </c>
      <c r="E27" s="27">
        <v>413802</v>
      </c>
      <c r="F27" s="7">
        <f t="shared" si="31"/>
        <v>0</v>
      </c>
      <c r="G27" s="35" t="s">
        <v>194</v>
      </c>
      <c r="H27" s="32" t="s">
        <v>209</v>
      </c>
      <c r="I27" s="32" t="s">
        <v>209</v>
      </c>
      <c r="J27" s="23">
        <f t="shared" si="32"/>
        <v>0</v>
      </c>
      <c r="K27" s="7"/>
      <c r="L27" s="9"/>
      <c r="M27" s="33"/>
      <c r="N27" s="7">
        <f t="shared" si="33"/>
        <v>0</v>
      </c>
      <c r="O27" s="9"/>
      <c r="P27" s="33"/>
      <c r="Q27" s="7">
        <f t="shared" si="14"/>
        <v>0</v>
      </c>
      <c r="R27" s="9"/>
      <c r="S27" s="33"/>
      <c r="T27" s="7">
        <f t="shared" si="15"/>
        <v>0</v>
      </c>
      <c r="U27" s="9"/>
      <c r="V27" s="33"/>
      <c r="W27" s="7">
        <f t="shared" si="16"/>
        <v>0</v>
      </c>
      <c r="X27" s="9"/>
      <c r="Y27" s="33"/>
      <c r="Z27" s="7">
        <f t="shared" si="17"/>
        <v>0</v>
      </c>
      <c r="AA27" s="9"/>
      <c r="AB27" s="33"/>
      <c r="AC27" s="7">
        <f t="shared" si="18"/>
        <v>0</v>
      </c>
      <c r="AD27" s="9"/>
      <c r="AE27" s="33"/>
      <c r="AF27" s="7">
        <f t="shared" si="19"/>
        <v>0</v>
      </c>
      <c r="AG27" s="9"/>
      <c r="AH27" s="33"/>
      <c r="AI27" s="7">
        <f t="shared" si="20"/>
        <v>0</v>
      </c>
      <c r="AJ27" s="9"/>
      <c r="AK27" s="33"/>
      <c r="AL27" s="7">
        <f t="shared" si="21"/>
        <v>0</v>
      </c>
      <c r="AM27" s="9"/>
      <c r="AN27" s="33"/>
      <c r="AO27" s="7">
        <f t="shared" si="22"/>
        <v>0</v>
      </c>
      <c r="AP27" s="9"/>
      <c r="AQ27" s="33"/>
      <c r="AR27" s="7">
        <f t="shared" si="23"/>
        <v>0</v>
      </c>
      <c r="AS27" s="9"/>
      <c r="AT27" s="33"/>
      <c r="AU27" s="7">
        <f t="shared" si="24"/>
        <v>0</v>
      </c>
      <c r="AV27" s="9"/>
      <c r="AW27" s="33"/>
      <c r="AX27" s="7">
        <f t="shared" si="25"/>
        <v>0</v>
      </c>
      <c r="AY27" s="9"/>
      <c r="AZ27" s="33"/>
      <c r="BA27" s="7">
        <f t="shared" si="26"/>
        <v>0</v>
      </c>
      <c r="BB27" s="9"/>
      <c r="BC27" s="33"/>
      <c r="BD27" s="7">
        <f t="shared" si="27"/>
        <v>0</v>
      </c>
      <c r="BE27" s="9"/>
      <c r="BF27" s="33"/>
      <c r="BG27" s="7">
        <f t="shared" si="28"/>
        <v>0</v>
      </c>
      <c r="BH27" s="9"/>
      <c r="BI27" s="33"/>
      <c r="BJ27" s="7">
        <f t="shared" si="29"/>
        <v>0</v>
      </c>
      <c r="BK27" s="9"/>
      <c r="BL27" s="33"/>
      <c r="BM27" s="7">
        <f t="shared" si="30"/>
        <v>0</v>
      </c>
    </row>
    <row r="28" spans="2:65" s="10" customFormat="1" x14ac:dyDescent="0.2">
      <c r="B28" s="34" t="s">
        <v>85</v>
      </c>
      <c r="C28" s="7"/>
      <c r="D28" s="35" t="s">
        <v>1</v>
      </c>
      <c r="E28" s="27">
        <v>302958</v>
      </c>
      <c r="F28" s="7">
        <f t="shared" si="31"/>
        <v>0</v>
      </c>
      <c r="G28" s="35" t="s">
        <v>194</v>
      </c>
      <c r="H28" s="32" t="s">
        <v>209</v>
      </c>
      <c r="I28" s="32" t="s">
        <v>209</v>
      </c>
      <c r="J28" s="23">
        <f t="shared" si="32"/>
        <v>0</v>
      </c>
      <c r="K28" s="7"/>
      <c r="L28" s="9"/>
      <c r="M28" s="33"/>
      <c r="N28" s="7">
        <f t="shared" si="33"/>
        <v>0</v>
      </c>
      <c r="O28" s="9"/>
      <c r="P28" s="33"/>
      <c r="Q28" s="7">
        <f t="shared" si="14"/>
        <v>0</v>
      </c>
      <c r="R28" s="9"/>
      <c r="S28" s="33"/>
      <c r="T28" s="7">
        <f t="shared" si="15"/>
        <v>0</v>
      </c>
      <c r="U28" s="9"/>
      <c r="V28" s="33"/>
      <c r="W28" s="7">
        <f t="shared" si="16"/>
        <v>0</v>
      </c>
      <c r="X28" s="9"/>
      <c r="Y28" s="33"/>
      <c r="Z28" s="7">
        <f t="shared" si="17"/>
        <v>0</v>
      </c>
      <c r="AA28" s="9"/>
      <c r="AB28" s="33"/>
      <c r="AC28" s="7">
        <f t="shared" si="18"/>
        <v>0</v>
      </c>
      <c r="AD28" s="9"/>
      <c r="AE28" s="33"/>
      <c r="AF28" s="7">
        <f t="shared" si="19"/>
        <v>0</v>
      </c>
      <c r="AG28" s="9"/>
      <c r="AH28" s="33"/>
      <c r="AI28" s="7">
        <f t="shared" si="20"/>
        <v>0</v>
      </c>
      <c r="AJ28" s="9"/>
      <c r="AK28" s="33"/>
      <c r="AL28" s="7">
        <f t="shared" si="21"/>
        <v>0</v>
      </c>
      <c r="AM28" s="9"/>
      <c r="AN28" s="33"/>
      <c r="AO28" s="7">
        <f t="shared" si="22"/>
        <v>0</v>
      </c>
      <c r="AP28" s="9"/>
      <c r="AQ28" s="33"/>
      <c r="AR28" s="7">
        <f t="shared" si="23"/>
        <v>0</v>
      </c>
      <c r="AS28" s="9"/>
      <c r="AT28" s="33"/>
      <c r="AU28" s="7">
        <f t="shared" si="24"/>
        <v>0</v>
      </c>
      <c r="AV28" s="9"/>
      <c r="AW28" s="33"/>
      <c r="AX28" s="7">
        <f t="shared" si="25"/>
        <v>0</v>
      </c>
      <c r="AY28" s="9"/>
      <c r="AZ28" s="33"/>
      <c r="BA28" s="7">
        <f t="shared" si="26"/>
        <v>0</v>
      </c>
      <c r="BB28" s="9"/>
      <c r="BC28" s="33"/>
      <c r="BD28" s="7">
        <f t="shared" si="27"/>
        <v>0</v>
      </c>
      <c r="BE28" s="9"/>
      <c r="BF28" s="33"/>
      <c r="BG28" s="7">
        <f t="shared" si="28"/>
        <v>0</v>
      </c>
      <c r="BH28" s="9"/>
      <c r="BI28" s="33"/>
      <c r="BJ28" s="7">
        <f t="shared" si="29"/>
        <v>0</v>
      </c>
      <c r="BK28" s="9"/>
      <c r="BL28" s="33"/>
      <c r="BM28" s="7">
        <f t="shared" si="30"/>
        <v>0</v>
      </c>
    </row>
    <row r="29" spans="2:65" s="10" customFormat="1" x14ac:dyDescent="0.2">
      <c r="B29" s="34" t="s">
        <v>86</v>
      </c>
      <c r="C29" s="7"/>
      <c r="D29" s="35" t="s">
        <v>1</v>
      </c>
      <c r="E29" s="27">
        <v>368856</v>
      </c>
      <c r="F29" s="7">
        <f t="shared" si="31"/>
        <v>0</v>
      </c>
      <c r="G29" s="35" t="s">
        <v>194</v>
      </c>
      <c r="H29" s="32" t="s">
        <v>209</v>
      </c>
      <c r="I29" s="32" t="s">
        <v>209</v>
      </c>
      <c r="J29" s="23">
        <f t="shared" si="32"/>
        <v>0</v>
      </c>
      <c r="K29" s="7"/>
      <c r="L29" s="9"/>
      <c r="M29" s="33"/>
      <c r="N29" s="7">
        <f t="shared" si="33"/>
        <v>0</v>
      </c>
      <c r="O29" s="9"/>
      <c r="P29" s="33"/>
      <c r="Q29" s="7">
        <f t="shared" si="14"/>
        <v>0</v>
      </c>
      <c r="R29" s="9"/>
      <c r="S29" s="33"/>
      <c r="T29" s="7">
        <f t="shared" si="15"/>
        <v>0</v>
      </c>
      <c r="U29" s="9"/>
      <c r="V29" s="33"/>
      <c r="W29" s="7">
        <f t="shared" si="16"/>
        <v>0</v>
      </c>
      <c r="X29" s="9"/>
      <c r="Y29" s="33"/>
      <c r="Z29" s="7">
        <f t="shared" si="17"/>
        <v>0</v>
      </c>
      <c r="AA29" s="9"/>
      <c r="AB29" s="33"/>
      <c r="AC29" s="7">
        <f t="shared" si="18"/>
        <v>0</v>
      </c>
      <c r="AD29" s="9"/>
      <c r="AE29" s="33"/>
      <c r="AF29" s="7">
        <f t="shared" si="19"/>
        <v>0</v>
      </c>
      <c r="AG29" s="9"/>
      <c r="AH29" s="33"/>
      <c r="AI29" s="7">
        <f t="shared" si="20"/>
        <v>0</v>
      </c>
      <c r="AJ29" s="9"/>
      <c r="AK29" s="33"/>
      <c r="AL29" s="7">
        <f t="shared" si="21"/>
        <v>0</v>
      </c>
      <c r="AM29" s="9"/>
      <c r="AN29" s="33"/>
      <c r="AO29" s="7">
        <f t="shared" si="22"/>
        <v>0</v>
      </c>
      <c r="AP29" s="9"/>
      <c r="AQ29" s="33"/>
      <c r="AR29" s="7">
        <f t="shared" si="23"/>
        <v>0</v>
      </c>
      <c r="AS29" s="9"/>
      <c r="AT29" s="33"/>
      <c r="AU29" s="7">
        <f t="shared" si="24"/>
        <v>0</v>
      </c>
      <c r="AV29" s="9"/>
      <c r="AW29" s="33"/>
      <c r="AX29" s="7">
        <f t="shared" si="25"/>
        <v>0</v>
      </c>
      <c r="AY29" s="9"/>
      <c r="AZ29" s="33"/>
      <c r="BA29" s="7">
        <f t="shared" si="26"/>
        <v>0</v>
      </c>
      <c r="BB29" s="9"/>
      <c r="BC29" s="33"/>
      <c r="BD29" s="7">
        <f t="shared" si="27"/>
        <v>0</v>
      </c>
      <c r="BE29" s="9"/>
      <c r="BF29" s="33"/>
      <c r="BG29" s="7">
        <f t="shared" si="28"/>
        <v>0</v>
      </c>
      <c r="BH29" s="9"/>
      <c r="BI29" s="33"/>
      <c r="BJ29" s="7">
        <f t="shared" si="29"/>
        <v>0</v>
      </c>
      <c r="BK29" s="9"/>
      <c r="BL29" s="33"/>
      <c r="BM29" s="7">
        <f t="shared" si="30"/>
        <v>0</v>
      </c>
    </row>
    <row r="30" spans="2:65" s="10" customFormat="1" x14ac:dyDescent="0.2">
      <c r="B30" s="34" t="s">
        <v>87</v>
      </c>
      <c r="C30" s="7"/>
      <c r="D30" s="35" t="s">
        <v>1</v>
      </c>
      <c r="E30" s="27">
        <v>401742</v>
      </c>
      <c r="F30" s="7">
        <f t="shared" si="31"/>
        <v>0</v>
      </c>
      <c r="G30" s="35" t="s">
        <v>194</v>
      </c>
      <c r="H30" s="32" t="s">
        <v>209</v>
      </c>
      <c r="I30" s="32" t="s">
        <v>209</v>
      </c>
      <c r="J30" s="23">
        <f t="shared" si="32"/>
        <v>0</v>
      </c>
      <c r="K30" s="7"/>
      <c r="L30" s="9"/>
      <c r="M30" s="33"/>
      <c r="N30" s="7">
        <f t="shared" si="33"/>
        <v>0</v>
      </c>
      <c r="O30" s="9"/>
      <c r="P30" s="33"/>
      <c r="Q30" s="7">
        <f t="shared" si="14"/>
        <v>0</v>
      </c>
      <c r="R30" s="9"/>
      <c r="S30" s="33"/>
      <c r="T30" s="7">
        <f t="shared" si="15"/>
        <v>0</v>
      </c>
      <c r="U30" s="9"/>
      <c r="V30" s="33"/>
      <c r="W30" s="7">
        <f t="shared" si="16"/>
        <v>0</v>
      </c>
      <c r="X30" s="9"/>
      <c r="Y30" s="33"/>
      <c r="Z30" s="7">
        <f t="shared" si="17"/>
        <v>0</v>
      </c>
      <c r="AA30" s="9"/>
      <c r="AB30" s="33"/>
      <c r="AC30" s="7">
        <f t="shared" si="18"/>
        <v>0</v>
      </c>
      <c r="AD30" s="9"/>
      <c r="AE30" s="33"/>
      <c r="AF30" s="7">
        <f t="shared" si="19"/>
        <v>0</v>
      </c>
      <c r="AG30" s="9"/>
      <c r="AH30" s="33"/>
      <c r="AI30" s="7">
        <f t="shared" si="20"/>
        <v>0</v>
      </c>
      <c r="AJ30" s="9"/>
      <c r="AK30" s="33"/>
      <c r="AL30" s="7">
        <f t="shared" si="21"/>
        <v>0</v>
      </c>
      <c r="AM30" s="9"/>
      <c r="AN30" s="33"/>
      <c r="AO30" s="7">
        <f t="shared" si="22"/>
        <v>0</v>
      </c>
      <c r="AP30" s="9"/>
      <c r="AQ30" s="33"/>
      <c r="AR30" s="7">
        <f t="shared" si="23"/>
        <v>0</v>
      </c>
      <c r="AS30" s="9"/>
      <c r="AT30" s="33"/>
      <c r="AU30" s="7">
        <f t="shared" si="24"/>
        <v>0</v>
      </c>
      <c r="AV30" s="9"/>
      <c r="AW30" s="33"/>
      <c r="AX30" s="7">
        <f t="shared" si="25"/>
        <v>0</v>
      </c>
      <c r="AY30" s="9"/>
      <c r="AZ30" s="33"/>
      <c r="BA30" s="7">
        <f t="shared" si="26"/>
        <v>0</v>
      </c>
      <c r="BB30" s="9"/>
      <c r="BC30" s="33"/>
      <c r="BD30" s="7">
        <f t="shared" si="27"/>
        <v>0</v>
      </c>
      <c r="BE30" s="9"/>
      <c r="BF30" s="33"/>
      <c r="BG30" s="7">
        <f t="shared" si="28"/>
        <v>0</v>
      </c>
      <c r="BH30" s="9"/>
      <c r="BI30" s="33"/>
      <c r="BJ30" s="7">
        <f t="shared" si="29"/>
        <v>0</v>
      </c>
      <c r="BK30" s="9"/>
      <c r="BL30" s="33"/>
      <c r="BM30" s="7">
        <f t="shared" si="30"/>
        <v>0</v>
      </c>
    </row>
    <row r="31" spans="2:65" s="10" customFormat="1" x14ac:dyDescent="0.2">
      <c r="B31" s="34" t="s">
        <v>88</v>
      </c>
      <c r="C31" s="7"/>
      <c r="D31" s="35" t="s">
        <v>1</v>
      </c>
      <c r="E31" s="27">
        <v>394704</v>
      </c>
      <c r="F31" s="7">
        <f t="shared" si="31"/>
        <v>0</v>
      </c>
      <c r="G31" s="35" t="s">
        <v>194</v>
      </c>
      <c r="H31" s="32" t="s">
        <v>209</v>
      </c>
      <c r="I31" s="32" t="s">
        <v>209</v>
      </c>
      <c r="J31" s="23">
        <f t="shared" si="32"/>
        <v>0</v>
      </c>
      <c r="K31" s="7"/>
      <c r="L31" s="9"/>
      <c r="M31" s="33"/>
      <c r="N31" s="7">
        <f t="shared" si="33"/>
        <v>0</v>
      </c>
      <c r="O31" s="9"/>
      <c r="P31" s="33"/>
      <c r="Q31" s="7">
        <f t="shared" si="14"/>
        <v>0</v>
      </c>
      <c r="R31" s="9"/>
      <c r="S31" s="33"/>
      <c r="T31" s="7">
        <f t="shared" si="15"/>
        <v>0</v>
      </c>
      <c r="U31" s="9"/>
      <c r="V31" s="33"/>
      <c r="W31" s="7">
        <f t="shared" si="16"/>
        <v>0</v>
      </c>
      <c r="X31" s="9"/>
      <c r="Y31" s="33"/>
      <c r="Z31" s="7">
        <f t="shared" si="17"/>
        <v>0</v>
      </c>
      <c r="AA31" s="9"/>
      <c r="AB31" s="33"/>
      <c r="AC31" s="7">
        <f t="shared" si="18"/>
        <v>0</v>
      </c>
      <c r="AD31" s="9"/>
      <c r="AE31" s="33"/>
      <c r="AF31" s="7">
        <f t="shared" si="19"/>
        <v>0</v>
      </c>
      <c r="AG31" s="9"/>
      <c r="AH31" s="33"/>
      <c r="AI31" s="7">
        <f t="shared" si="20"/>
        <v>0</v>
      </c>
      <c r="AJ31" s="9"/>
      <c r="AK31" s="33"/>
      <c r="AL31" s="7">
        <f t="shared" si="21"/>
        <v>0</v>
      </c>
      <c r="AM31" s="9"/>
      <c r="AN31" s="33"/>
      <c r="AO31" s="7">
        <f t="shared" si="22"/>
        <v>0</v>
      </c>
      <c r="AP31" s="9"/>
      <c r="AQ31" s="33"/>
      <c r="AR31" s="7">
        <f t="shared" si="23"/>
        <v>0</v>
      </c>
      <c r="AS31" s="9"/>
      <c r="AT31" s="33"/>
      <c r="AU31" s="7">
        <f t="shared" si="24"/>
        <v>0</v>
      </c>
      <c r="AV31" s="9"/>
      <c r="AW31" s="33"/>
      <c r="AX31" s="7">
        <f t="shared" si="25"/>
        <v>0</v>
      </c>
      <c r="AY31" s="9"/>
      <c r="AZ31" s="33"/>
      <c r="BA31" s="7">
        <f t="shared" si="26"/>
        <v>0</v>
      </c>
      <c r="BB31" s="9"/>
      <c r="BC31" s="33"/>
      <c r="BD31" s="7">
        <f t="shared" si="27"/>
        <v>0</v>
      </c>
      <c r="BE31" s="9"/>
      <c r="BF31" s="33"/>
      <c r="BG31" s="7">
        <f t="shared" si="28"/>
        <v>0</v>
      </c>
      <c r="BH31" s="9"/>
      <c r="BI31" s="33"/>
      <c r="BJ31" s="7">
        <f t="shared" si="29"/>
        <v>0</v>
      </c>
      <c r="BK31" s="9"/>
      <c r="BL31" s="33"/>
      <c r="BM31" s="7">
        <f t="shared" si="30"/>
        <v>0</v>
      </c>
    </row>
    <row r="32" spans="2:65" s="10" customFormat="1" x14ac:dyDescent="0.2">
      <c r="B32" s="34" t="s">
        <v>89</v>
      </c>
      <c r="C32" s="7"/>
      <c r="D32" s="35" t="s">
        <v>1</v>
      </c>
      <c r="E32" s="27">
        <v>274464</v>
      </c>
      <c r="F32" s="7">
        <f t="shared" si="31"/>
        <v>0</v>
      </c>
      <c r="G32" s="35" t="s">
        <v>194</v>
      </c>
      <c r="H32" s="32" t="s">
        <v>209</v>
      </c>
      <c r="I32" s="32" t="s">
        <v>209</v>
      </c>
      <c r="J32" s="23">
        <f t="shared" si="32"/>
        <v>0</v>
      </c>
      <c r="K32" s="7"/>
      <c r="L32" s="9"/>
      <c r="M32" s="33"/>
      <c r="N32" s="7">
        <f t="shared" si="33"/>
        <v>0</v>
      </c>
      <c r="O32" s="9"/>
      <c r="P32" s="33"/>
      <c r="Q32" s="7">
        <f t="shared" si="14"/>
        <v>0</v>
      </c>
      <c r="R32" s="9"/>
      <c r="S32" s="33"/>
      <c r="T32" s="7">
        <f t="shared" si="15"/>
        <v>0</v>
      </c>
      <c r="U32" s="9"/>
      <c r="V32" s="33"/>
      <c r="W32" s="7">
        <f t="shared" si="16"/>
        <v>0</v>
      </c>
      <c r="X32" s="9"/>
      <c r="Y32" s="33"/>
      <c r="Z32" s="7">
        <f t="shared" si="17"/>
        <v>0</v>
      </c>
      <c r="AA32" s="9"/>
      <c r="AB32" s="33"/>
      <c r="AC32" s="7">
        <f t="shared" si="18"/>
        <v>0</v>
      </c>
      <c r="AD32" s="9"/>
      <c r="AE32" s="33"/>
      <c r="AF32" s="7">
        <f t="shared" si="19"/>
        <v>0</v>
      </c>
      <c r="AG32" s="9"/>
      <c r="AH32" s="33"/>
      <c r="AI32" s="7">
        <f t="shared" si="20"/>
        <v>0</v>
      </c>
      <c r="AJ32" s="9"/>
      <c r="AK32" s="33"/>
      <c r="AL32" s="7">
        <f t="shared" si="21"/>
        <v>0</v>
      </c>
      <c r="AM32" s="9"/>
      <c r="AN32" s="33"/>
      <c r="AO32" s="7">
        <f t="shared" si="22"/>
        <v>0</v>
      </c>
      <c r="AP32" s="9"/>
      <c r="AQ32" s="33"/>
      <c r="AR32" s="7">
        <f t="shared" si="23"/>
        <v>0</v>
      </c>
      <c r="AS32" s="9"/>
      <c r="AT32" s="33"/>
      <c r="AU32" s="7">
        <f t="shared" si="24"/>
        <v>0</v>
      </c>
      <c r="AV32" s="9"/>
      <c r="AW32" s="33"/>
      <c r="AX32" s="7">
        <f t="shared" si="25"/>
        <v>0</v>
      </c>
      <c r="AY32" s="9"/>
      <c r="AZ32" s="33"/>
      <c r="BA32" s="7">
        <f t="shared" si="26"/>
        <v>0</v>
      </c>
      <c r="BB32" s="9"/>
      <c r="BC32" s="33"/>
      <c r="BD32" s="7">
        <f t="shared" si="27"/>
        <v>0</v>
      </c>
      <c r="BE32" s="9"/>
      <c r="BF32" s="33"/>
      <c r="BG32" s="7">
        <f t="shared" si="28"/>
        <v>0</v>
      </c>
      <c r="BH32" s="9"/>
      <c r="BI32" s="33"/>
      <c r="BJ32" s="7">
        <f t="shared" si="29"/>
        <v>0</v>
      </c>
      <c r="BK32" s="9"/>
      <c r="BL32" s="33"/>
      <c r="BM32" s="7">
        <f t="shared" si="30"/>
        <v>0</v>
      </c>
    </row>
    <row r="33" spans="2:65" s="10" customFormat="1" x14ac:dyDescent="0.2">
      <c r="B33" s="34" t="s">
        <v>90</v>
      </c>
      <c r="C33" s="7"/>
      <c r="D33" s="35" t="s">
        <v>1</v>
      </c>
      <c r="E33" s="27">
        <v>899280</v>
      </c>
      <c r="F33" s="7">
        <f t="shared" si="31"/>
        <v>0</v>
      </c>
      <c r="G33" s="35" t="s">
        <v>194</v>
      </c>
      <c r="H33" s="32" t="s">
        <v>209</v>
      </c>
      <c r="I33" s="32" t="s">
        <v>209</v>
      </c>
      <c r="J33" s="23">
        <f t="shared" si="32"/>
        <v>0</v>
      </c>
      <c r="K33" s="7"/>
      <c r="L33" s="9"/>
      <c r="M33" s="33"/>
      <c r="N33" s="7">
        <f t="shared" si="33"/>
        <v>0</v>
      </c>
      <c r="O33" s="9"/>
      <c r="P33" s="33"/>
      <c r="Q33" s="7">
        <f t="shared" si="14"/>
        <v>0</v>
      </c>
      <c r="R33" s="9"/>
      <c r="S33" s="33"/>
      <c r="T33" s="7">
        <f t="shared" si="15"/>
        <v>0</v>
      </c>
      <c r="U33" s="9"/>
      <c r="V33" s="33"/>
      <c r="W33" s="7">
        <f t="shared" si="16"/>
        <v>0</v>
      </c>
      <c r="X33" s="9"/>
      <c r="Y33" s="33"/>
      <c r="Z33" s="7">
        <f t="shared" si="17"/>
        <v>0</v>
      </c>
      <c r="AA33" s="9"/>
      <c r="AB33" s="33"/>
      <c r="AC33" s="7">
        <f t="shared" si="18"/>
        <v>0</v>
      </c>
      <c r="AD33" s="9"/>
      <c r="AE33" s="33"/>
      <c r="AF33" s="7">
        <f t="shared" si="19"/>
        <v>0</v>
      </c>
      <c r="AG33" s="9"/>
      <c r="AH33" s="33"/>
      <c r="AI33" s="7">
        <f t="shared" si="20"/>
        <v>0</v>
      </c>
      <c r="AJ33" s="9"/>
      <c r="AK33" s="33"/>
      <c r="AL33" s="7">
        <f t="shared" si="21"/>
        <v>0</v>
      </c>
      <c r="AM33" s="9"/>
      <c r="AN33" s="33"/>
      <c r="AO33" s="7">
        <f t="shared" si="22"/>
        <v>0</v>
      </c>
      <c r="AP33" s="9"/>
      <c r="AQ33" s="33"/>
      <c r="AR33" s="7">
        <f t="shared" si="23"/>
        <v>0</v>
      </c>
      <c r="AS33" s="9"/>
      <c r="AT33" s="33"/>
      <c r="AU33" s="7">
        <f t="shared" si="24"/>
        <v>0</v>
      </c>
      <c r="AV33" s="9"/>
      <c r="AW33" s="33"/>
      <c r="AX33" s="7">
        <f t="shared" si="25"/>
        <v>0</v>
      </c>
      <c r="AY33" s="9"/>
      <c r="AZ33" s="33"/>
      <c r="BA33" s="7">
        <f t="shared" si="26"/>
        <v>0</v>
      </c>
      <c r="BB33" s="9"/>
      <c r="BC33" s="33"/>
      <c r="BD33" s="7">
        <f t="shared" si="27"/>
        <v>0</v>
      </c>
      <c r="BE33" s="9"/>
      <c r="BF33" s="33"/>
      <c r="BG33" s="7">
        <f t="shared" si="28"/>
        <v>0</v>
      </c>
      <c r="BH33" s="9"/>
      <c r="BI33" s="33"/>
      <c r="BJ33" s="7">
        <f t="shared" si="29"/>
        <v>0</v>
      </c>
      <c r="BK33" s="9"/>
      <c r="BL33" s="33"/>
      <c r="BM33" s="7">
        <f t="shared" si="30"/>
        <v>0</v>
      </c>
    </row>
    <row r="34" spans="2:65" s="10" customFormat="1" x14ac:dyDescent="0.2">
      <c r="B34" s="34" t="s">
        <v>91</v>
      </c>
      <c r="C34" s="7"/>
      <c r="D34" s="35" t="s">
        <v>1</v>
      </c>
      <c r="E34" s="27">
        <v>589824</v>
      </c>
      <c r="F34" s="7">
        <f t="shared" si="31"/>
        <v>0</v>
      </c>
      <c r="G34" s="35" t="s">
        <v>194</v>
      </c>
      <c r="H34" s="32" t="s">
        <v>209</v>
      </c>
      <c r="I34" s="32" t="s">
        <v>209</v>
      </c>
      <c r="J34" s="23">
        <f t="shared" si="32"/>
        <v>0</v>
      </c>
      <c r="K34" s="7"/>
      <c r="L34" s="9"/>
      <c r="M34" s="33"/>
      <c r="N34" s="7">
        <f t="shared" si="33"/>
        <v>0</v>
      </c>
      <c r="O34" s="9"/>
      <c r="P34" s="33"/>
      <c r="Q34" s="7">
        <f t="shared" si="14"/>
        <v>0</v>
      </c>
      <c r="R34" s="9"/>
      <c r="S34" s="33"/>
      <c r="T34" s="7">
        <f t="shared" si="15"/>
        <v>0</v>
      </c>
      <c r="U34" s="9"/>
      <c r="V34" s="33"/>
      <c r="W34" s="7">
        <f t="shared" si="16"/>
        <v>0</v>
      </c>
      <c r="X34" s="9"/>
      <c r="Y34" s="33"/>
      <c r="Z34" s="7">
        <f t="shared" si="17"/>
        <v>0</v>
      </c>
      <c r="AA34" s="9"/>
      <c r="AB34" s="33"/>
      <c r="AC34" s="7">
        <f t="shared" si="18"/>
        <v>0</v>
      </c>
      <c r="AD34" s="9"/>
      <c r="AE34" s="33"/>
      <c r="AF34" s="7">
        <f t="shared" si="19"/>
        <v>0</v>
      </c>
      <c r="AG34" s="9"/>
      <c r="AH34" s="33"/>
      <c r="AI34" s="7">
        <f t="shared" si="20"/>
        <v>0</v>
      </c>
      <c r="AJ34" s="9"/>
      <c r="AK34" s="33"/>
      <c r="AL34" s="7">
        <f t="shared" si="21"/>
        <v>0</v>
      </c>
      <c r="AM34" s="9"/>
      <c r="AN34" s="33"/>
      <c r="AO34" s="7">
        <f t="shared" si="22"/>
        <v>0</v>
      </c>
      <c r="AP34" s="9"/>
      <c r="AQ34" s="33"/>
      <c r="AR34" s="7">
        <f t="shared" si="23"/>
        <v>0</v>
      </c>
      <c r="AS34" s="9"/>
      <c r="AT34" s="33"/>
      <c r="AU34" s="7">
        <f t="shared" si="24"/>
        <v>0</v>
      </c>
      <c r="AV34" s="9"/>
      <c r="AW34" s="33"/>
      <c r="AX34" s="7">
        <f t="shared" si="25"/>
        <v>0</v>
      </c>
      <c r="AY34" s="9"/>
      <c r="AZ34" s="33"/>
      <c r="BA34" s="7">
        <f t="shared" si="26"/>
        <v>0</v>
      </c>
      <c r="BB34" s="9"/>
      <c r="BC34" s="33"/>
      <c r="BD34" s="7">
        <f t="shared" si="27"/>
        <v>0</v>
      </c>
      <c r="BE34" s="9"/>
      <c r="BF34" s="33"/>
      <c r="BG34" s="7">
        <f t="shared" si="28"/>
        <v>0</v>
      </c>
      <c r="BH34" s="9"/>
      <c r="BI34" s="33"/>
      <c r="BJ34" s="7">
        <f t="shared" si="29"/>
        <v>0</v>
      </c>
      <c r="BK34" s="9"/>
      <c r="BL34" s="33"/>
      <c r="BM34" s="7">
        <f t="shared" si="30"/>
        <v>0</v>
      </c>
    </row>
    <row r="35" spans="2:65" s="10" customFormat="1" x14ac:dyDescent="0.2">
      <c r="B35" s="34" t="s">
        <v>92</v>
      </c>
      <c r="C35" s="7"/>
      <c r="D35" s="35" t="s">
        <v>1</v>
      </c>
      <c r="E35" s="27">
        <v>496692</v>
      </c>
      <c r="F35" s="7">
        <f t="shared" si="31"/>
        <v>0</v>
      </c>
      <c r="G35" s="35" t="s">
        <v>194</v>
      </c>
      <c r="H35" s="32" t="s">
        <v>209</v>
      </c>
      <c r="I35" s="32" t="s">
        <v>209</v>
      </c>
      <c r="J35" s="23">
        <f t="shared" si="32"/>
        <v>0</v>
      </c>
      <c r="K35" s="7"/>
      <c r="L35" s="9"/>
      <c r="M35" s="33"/>
      <c r="N35" s="7">
        <f t="shared" si="33"/>
        <v>0</v>
      </c>
      <c r="O35" s="9"/>
      <c r="P35" s="33"/>
      <c r="Q35" s="7">
        <f t="shared" si="14"/>
        <v>0</v>
      </c>
      <c r="R35" s="9"/>
      <c r="S35" s="33"/>
      <c r="T35" s="7">
        <f t="shared" si="15"/>
        <v>0</v>
      </c>
      <c r="U35" s="9"/>
      <c r="V35" s="33"/>
      <c r="W35" s="7">
        <f t="shared" si="16"/>
        <v>0</v>
      </c>
      <c r="X35" s="9"/>
      <c r="Y35" s="33"/>
      <c r="Z35" s="7">
        <f t="shared" si="17"/>
        <v>0</v>
      </c>
      <c r="AA35" s="9"/>
      <c r="AB35" s="33"/>
      <c r="AC35" s="7">
        <f t="shared" si="18"/>
        <v>0</v>
      </c>
      <c r="AD35" s="9"/>
      <c r="AE35" s="33"/>
      <c r="AF35" s="7">
        <f t="shared" si="19"/>
        <v>0</v>
      </c>
      <c r="AG35" s="9"/>
      <c r="AH35" s="33"/>
      <c r="AI35" s="7">
        <f t="shared" si="20"/>
        <v>0</v>
      </c>
      <c r="AJ35" s="9"/>
      <c r="AK35" s="33"/>
      <c r="AL35" s="7">
        <f t="shared" si="21"/>
        <v>0</v>
      </c>
      <c r="AM35" s="9"/>
      <c r="AN35" s="33"/>
      <c r="AO35" s="7">
        <f t="shared" si="22"/>
        <v>0</v>
      </c>
      <c r="AP35" s="9"/>
      <c r="AQ35" s="33"/>
      <c r="AR35" s="7">
        <f t="shared" si="23"/>
        <v>0</v>
      </c>
      <c r="AS35" s="9"/>
      <c r="AT35" s="33"/>
      <c r="AU35" s="7">
        <f t="shared" si="24"/>
        <v>0</v>
      </c>
      <c r="AV35" s="9"/>
      <c r="AW35" s="33"/>
      <c r="AX35" s="7">
        <f t="shared" si="25"/>
        <v>0</v>
      </c>
      <c r="AY35" s="9"/>
      <c r="AZ35" s="33"/>
      <c r="BA35" s="7">
        <f t="shared" si="26"/>
        <v>0</v>
      </c>
      <c r="BB35" s="9"/>
      <c r="BC35" s="33"/>
      <c r="BD35" s="7">
        <f t="shared" si="27"/>
        <v>0</v>
      </c>
      <c r="BE35" s="9"/>
      <c r="BF35" s="33"/>
      <c r="BG35" s="7">
        <f t="shared" si="28"/>
        <v>0</v>
      </c>
      <c r="BH35" s="9"/>
      <c r="BI35" s="33"/>
      <c r="BJ35" s="7">
        <f t="shared" si="29"/>
        <v>0</v>
      </c>
      <c r="BK35" s="9"/>
      <c r="BL35" s="33"/>
      <c r="BM35" s="7">
        <f t="shared" si="30"/>
        <v>0</v>
      </c>
    </row>
    <row r="36" spans="2:65" s="10" customFormat="1" x14ac:dyDescent="0.2">
      <c r="B36" s="34" t="s">
        <v>93</v>
      </c>
      <c r="C36" s="7"/>
      <c r="D36" s="35" t="s">
        <v>1</v>
      </c>
      <c r="E36" s="27">
        <v>384354</v>
      </c>
      <c r="F36" s="7">
        <f t="shared" si="31"/>
        <v>0</v>
      </c>
      <c r="G36" s="35" t="s">
        <v>194</v>
      </c>
      <c r="H36" s="32" t="s">
        <v>209</v>
      </c>
      <c r="I36" s="32" t="s">
        <v>209</v>
      </c>
      <c r="J36" s="23">
        <f t="shared" si="32"/>
        <v>0</v>
      </c>
      <c r="K36" s="7"/>
      <c r="L36" s="9"/>
      <c r="M36" s="33"/>
      <c r="N36" s="7">
        <f t="shared" si="33"/>
        <v>0</v>
      </c>
      <c r="O36" s="9"/>
      <c r="P36" s="33"/>
      <c r="Q36" s="7">
        <f t="shared" si="14"/>
        <v>0</v>
      </c>
      <c r="R36" s="9"/>
      <c r="S36" s="33"/>
      <c r="T36" s="7">
        <f t="shared" si="15"/>
        <v>0</v>
      </c>
      <c r="U36" s="9"/>
      <c r="V36" s="33"/>
      <c r="W36" s="7">
        <f t="shared" si="16"/>
        <v>0</v>
      </c>
      <c r="X36" s="9"/>
      <c r="Y36" s="33"/>
      <c r="Z36" s="7">
        <f t="shared" si="17"/>
        <v>0</v>
      </c>
      <c r="AA36" s="9"/>
      <c r="AB36" s="33"/>
      <c r="AC36" s="7">
        <f t="shared" si="18"/>
        <v>0</v>
      </c>
      <c r="AD36" s="9"/>
      <c r="AE36" s="33"/>
      <c r="AF36" s="7">
        <f t="shared" si="19"/>
        <v>0</v>
      </c>
      <c r="AG36" s="9"/>
      <c r="AH36" s="33"/>
      <c r="AI36" s="7">
        <f t="shared" si="20"/>
        <v>0</v>
      </c>
      <c r="AJ36" s="9"/>
      <c r="AK36" s="33"/>
      <c r="AL36" s="7">
        <f t="shared" si="21"/>
        <v>0</v>
      </c>
      <c r="AM36" s="9"/>
      <c r="AN36" s="33"/>
      <c r="AO36" s="7">
        <f t="shared" si="22"/>
        <v>0</v>
      </c>
      <c r="AP36" s="9"/>
      <c r="AQ36" s="33"/>
      <c r="AR36" s="7">
        <f t="shared" si="23"/>
        <v>0</v>
      </c>
      <c r="AS36" s="9"/>
      <c r="AT36" s="33"/>
      <c r="AU36" s="7">
        <f t="shared" si="24"/>
        <v>0</v>
      </c>
      <c r="AV36" s="9"/>
      <c r="AW36" s="33"/>
      <c r="AX36" s="7">
        <f t="shared" si="25"/>
        <v>0</v>
      </c>
      <c r="AY36" s="9"/>
      <c r="AZ36" s="33"/>
      <c r="BA36" s="7">
        <f t="shared" si="26"/>
        <v>0</v>
      </c>
      <c r="BB36" s="9"/>
      <c r="BC36" s="33"/>
      <c r="BD36" s="7">
        <f t="shared" si="27"/>
        <v>0</v>
      </c>
      <c r="BE36" s="9"/>
      <c r="BF36" s="33"/>
      <c r="BG36" s="7">
        <f t="shared" si="28"/>
        <v>0</v>
      </c>
      <c r="BH36" s="9"/>
      <c r="BI36" s="33"/>
      <c r="BJ36" s="7">
        <f t="shared" si="29"/>
        <v>0</v>
      </c>
      <c r="BK36" s="9"/>
      <c r="BL36" s="33"/>
      <c r="BM36" s="7">
        <f t="shared" si="30"/>
        <v>0</v>
      </c>
    </row>
    <row r="37" spans="2:65" s="10" customFormat="1" x14ac:dyDescent="0.2">
      <c r="B37" s="34" t="s">
        <v>94</v>
      </c>
      <c r="C37" s="7"/>
      <c r="D37" s="35" t="s">
        <v>1</v>
      </c>
      <c r="E37" s="27">
        <v>297180</v>
      </c>
      <c r="F37" s="7">
        <f t="shared" si="31"/>
        <v>0</v>
      </c>
      <c r="G37" s="35" t="s">
        <v>194</v>
      </c>
      <c r="H37" s="32" t="s">
        <v>209</v>
      </c>
      <c r="I37" s="32" t="s">
        <v>209</v>
      </c>
      <c r="J37" s="23">
        <f t="shared" si="32"/>
        <v>0</v>
      </c>
      <c r="K37" s="7"/>
      <c r="L37" s="9"/>
      <c r="M37" s="33"/>
      <c r="N37" s="7">
        <f t="shared" si="33"/>
        <v>0</v>
      </c>
      <c r="O37" s="9"/>
      <c r="P37" s="33"/>
      <c r="Q37" s="7">
        <f t="shared" si="14"/>
        <v>0</v>
      </c>
      <c r="R37" s="9"/>
      <c r="S37" s="33"/>
      <c r="T37" s="7">
        <f t="shared" si="15"/>
        <v>0</v>
      </c>
      <c r="U37" s="9"/>
      <c r="V37" s="33"/>
      <c r="W37" s="7">
        <f t="shared" si="16"/>
        <v>0</v>
      </c>
      <c r="X37" s="9"/>
      <c r="Y37" s="33"/>
      <c r="Z37" s="7">
        <f t="shared" si="17"/>
        <v>0</v>
      </c>
      <c r="AA37" s="9"/>
      <c r="AB37" s="33"/>
      <c r="AC37" s="7">
        <f t="shared" si="18"/>
        <v>0</v>
      </c>
      <c r="AD37" s="9"/>
      <c r="AE37" s="33"/>
      <c r="AF37" s="7">
        <f t="shared" si="19"/>
        <v>0</v>
      </c>
      <c r="AG37" s="9"/>
      <c r="AH37" s="33"/>
      <c r="AI37" s="7">
        <f t="shared" si="20"/>
        <v>0</v>
      </c>
      <c r="AJ37" s="9"/>
      <c r="AK37" s="33"/>
      <c r="AL37" s="7">
        <f t="shared" si="21"/>
        <v>0</v>
      </c>
      <c r="AM37" s="9"/>
      <c r="AN37" s="33"/>
      <c r="AO37" s="7">
        <f t="shared" si="22"/>
        <v>0</v>
      </c>
      <c r="AP37" s="9"/>
      <c r="AQ37" s="33"/>
      <c r="AR37" s="7">
        <f t="shared" si="23"/>
        <v>0</v>
      </c>
      <c r="AS37" s="9"/>
      <c r="AT37" s="33"/>
      <c r="AU37" s="7">
        <f t="shared" si="24"/>
        <v>0</v>
      </c>
      <c r="AV37" s="9"/>
      <c r="AW37" s="33"/>
      <c r="AX37" s="7">
        <f t="shared" si="25"/>
        <v>0</v>
      </c>
      <c r="AY37" s="9"/>
      <c r="AZ37" s="33"/>
      <c r="BA37" s="7">
        <f t="shared" si="26"/>
        <v>0</v>
      </c>
      <c r="BB37" s="9"/>
      <c r="BC37" s="33"/>
      <c r="BD37" s="7">
        <f t="shared" si="27"/>
        <v>0</v>
      </c>
      <c r="BE37" s="9"/>
      <c r="BF37" s="33"/>
      <c r="BG37" s="7">
        <f t="shared" si="28"/>
        <v>0</v>
      </c>
      <c r="BH37" s="9"/>
      <c r="BI37" s="33"/>
      <c r="BJ37" s="7">
        <f t="shared" si="29"/>
        <v>0</v>
      </c>
      <c r="BK37" s="9"/>
      <c r="BL37" s="33"/>
      <c r="BM37" s="7">
        <f t="shared" si="30"/>
        <v>0</v>
      </c>
    </row>
    <row r="38" spans="2:65" s="10" customFormat="1" x14ac:dyDescent="0.2">
      <c r="B38" s="34" t="s">
        <v>95</v>
      </c>
      <c r="C38" s="7"/>
      <c r="D38" s="35" t="s">
        <v>1</v>
      </c>
      <c r="E38" s="27">
        <v>334872</v>
      </c>
      <c r="F38" s="7">
        <f t="shared" si="31"/>
        <v>0</v>
      </c>
      <c r="G38" s="35" t="s">
        <v>194</v>
      </c>
      <c r="H38" s="32" t="s">
        <v>209</v>
      </c>
      <c r="I38" s="32" t="s">
        <v>209</v>
      </c>
      <c r="J38" s="23">
        <f t="shared" si="32"/>
        <v>0</v>
      </c>
      <c r="K38" s="7"/>
      <c r="L38" s="9"/>
      <c r="M38" s="33"/>
      <c r="N38" s="7">
        <f t="shared" si="33"/>
        <v>0</v>
      </c>
      <c r="O38" s="9"/>
      <c r="P38" s="33"/>
      <c r="Q38" s="7">
        <f t="shared" si="14"/>
        <v>0</v>
      </c>
      <c r="R38" s="9"/>
      <c r="S38" s="33"/>
      <c r="T38" s="7">
        <f t="shared" si="15"/>
        <v>0</v>
      </c>
      <c r="U38" s="9"/>
      <c r="V38" s="33"/>
      <c r="W38" s="7">
        <f t="shared" si="16"/>
        <v>0</v>
      </c>
      <c r="X38" s="9"/>
      <c r="Y38" s="33"/>
      <c r="Z38" s="7">
        <f t="shared" si="17"/>
        <v>0</v>
      </c>
      <c r="AA38" s="9"/>
      <c r="AB38" s="33"/>
      <c r="AC38" s="7">
        <f t="shared" si="18"/>
        <v>0</v>
      </c>
      <c r="AD38" s="9"/>
      <c r="AE38" s="33"/>
      <c r="AF38" s="7">
        <f t="shared" si="19"/>
        <v>0</v>
      </c>
      <c r="AG38" s="9"/>
      <c r="AH38" s="33"/>
      <c r="AI38" s="7">
        <f t="shared" si="20"/>
        <v>0</v>
      </c>
      <c r="AJ38" s="9"/>
      <c r="AK38" s="33"/>
      <c r="AL38" s="7">
        <f t="shared" si="21"/>
        <v>0</v>
      </c>
      <c r="AM38" s="9"/>
      <c r="AN38" s="33"/>
      <c r="AO38" s="7">
        <f t="shared" si="22"/>
        <v>0</v>
      </c>
      <c r="AP38" s="9"/>
      <c r="AQ38" s="33"/>
      <c r="AR38" s="7">
        <f t="shared" si="23"/>
        <v>0</v>
      </c>
      <c r="AS38" s="9"/>
      <c r="AT38" s="33"/>
      <c r="AU38" s="7">
        <f t="shared" si="24"/>
        <v>0</v>
      </c>
      <c r="AV38" s="9"/>
      <c r="AW38" s="33"/>
      <c r="AX38" s="7">
        <f t="shared" si="25"/>
        <v>0</v>
      </c>
      <c r="AY38" s="9"/>
      <c r="AZ38" s="33"/>
      <c r="BA38" s="7">
        <f t="shared" si="26"/>
        <v>0</v>
      </c>
      <c r="BB38" s="9"/>
      <c r="BC38" s="33"/>
      <c r="BD38" s="7">
        <f t="shared" si="27"/>
        <v>0</v>
      </c>
      <c r="BE38" s="9"/>
      <c r="BF38" s="33"/>
      <c r="BG38" s="7">
        <f t="shared" si="28"/>
        <v>0</v>
      </c>
      <c r="BH38" s="9"/>
      <c r="BI38" s="33"/>
      <c r="BJ38" s="7">
        <f t="shared" si="29"/>
        <v>0</v>
      </c>
      <c r="BK38" s="9"/>
      <c r="BL38" s="33"/>
      <c r="BM38" s="7">
        <f t="shared" si="30"/>
        <v>0</v>
      </c>
    </row>
    <row r="39" spans="2:65" s="10" customFormat="1" x14ac:dyDescent="0.2">
      <c r="B39" s="34" t="s">
        <v>96</v>
      </c>
      <c r="C39" s="7"/>
      <c r="D39" s="35" t="s">
        <v>1</v>
      </c>
      <c r="E39" s="27">
        <v>396198</v>
      </c>
      <c r="F39" s="7">
        <f t="shared" si="31"/>
        <v>0</v>
      </c>
      <c r="G39" s="35" t="s">
        <v>194</v>
      </c>
      <c r="H39" s="32" t="s">
        <v>209</v>
      </c>
      <c r="I39" s="32" t="s">
        <v>209</v>
      </c>
      <c r="J39" s="23">
        <f t="shared" si="32"/>
        <v>0</v>
      </c>
      <c r="K39" s="7"/>
      <c r="L39" s="9"/>
      <c r="M39" s="33"/>
      <c r="N39" s="7">
        <f t="shared" si="33"/>
        <v>0</v>
      </c>
      <c r="O39" s="9"/>
      <c r="P39" s="33"/>
      <c r="Q39" s="7">
        <f t="shared" si="14"/>
        <v>0</v>
      </c>
      <c r="R39" s="9"/>
      <c r="S39" s="33"/>
      <c r="T39" s="7">
        <f t="shared" si="15"/>
        <v>0</v>
      </c>
      <c r="U39" s="9"/>
      <c r="V39" s="33"/>
      <c r="W39" s="7">
        <f t="shared" si="16"/>
        <v>0</v>
      </c>
      <c r="X39" s="9"/>
      <c r="Y39" s="33"/>
      <c r="Z39" s="7">
        <f t="shared" si="17"/>
        <v>0</v>
      </c>
      <c r="AA39" s="9"/>
      <c r="AB39" s="33"/>
      <c r="AC39" s="7">
        <f t="shared" si="18"/>
        <v>0</v>
      </c>
      <c r="AD39" s="9"/>
      <c r="AE39" s="33"/>
      <c r="AF39" s="7">
        <f t="shared" si="19"/>
        <v>0</v>
      </c>
      <c r="AG39" s="9"/>
      <c r="AH39" s="33"/>
      <c r="AI39" s="7">
        <f t="shared" si="20"/>
        <v>0</v>
      </c>
      <c r="AJ39" s="9"/>
      <c r="AK39" s="33"/>
      <c r="AL39" s="7">
        <f t="shared" si="21"/>
        <v>0</v>
      </c>
      <c r="AM39" s="9"/>
      <c r="AN39" s="33"/>
      <c r="AO39" s="7">
        <f t="shared" si="22"/>
        <v>0</v>
      </c>
      <c r="AP39" s="9"/>
      <c r="AQ39" s="33"/>
      <c r="AR39" s="7">
        <f t="shared" si="23"/>
        <v>0</v>
      </c>
      <c r="AS39" s="9"/>
      <c r="AT39" s="33"/>
      <c r="AU39" s="7">
        <f t="shared" si="24"/>
        <v>0</v>
      </c>
      <c r="AV39" s="9"/>
      <c r="AW39" s="33"/>
      <c r="AX39" s="7">
        <f t="shared" si="25"/>
        <v>0</v>
      </c>
      <c r="AY39" s="9"/>
      <c r="AZ39" s="33"/>
      <c r="BA39" s="7">
        <f t="shared" si="26"/>
        <v>0</v>
      </c>
      <c r="BB39" s="9"/>
      <c r="BC39" s="33"/>
      <c r="BD39" s="7">
        <f t="shared" si="27"/>
        <v>0</v>
      </c>
      <c r="BE39" s="9"/>
      <c r="BF39" s="33"/>
      <c r="BG39" s="7">
        <f t="shared" si="28"/>
        <v>0</v>
      </c>
      <c r="BH39" s="9"/>
      <c r="BI39" s="33"/>
      <c r="BJ39" s="7">
        <f t="shared" si="29"/>
        <v>0</v>
      </c>
      <c r="BK39" s="9"/>
      <c r="BL39" s="33"/>
      <c r="BM39" s="7">
        <f t="shared" si="30"/>
        <v>0</v>
      </c>
    </row>
    <row r="40" spans="2:65" s="10" customFormat="1" x14ac:dyDescent="0.2">
      <c r="B40" s="34" t="s">
        <v>97</v>
      </c>
      <c r="C40" s="7"/>
      <c r="D40" s="35" t="s">
        <v>1</v>
      </c>
      <c r="E40" s="27">
        <v>393768</v>
      </c>
      <c r="F40" s="7">
        <f t="shared" si="31"/>
        <v>0</v>
      </c>
      <c r="G40" s="35" t="s">
        <v>194</v>
      </c>
      <c r="H40" s="32" t="s">
        <v>209</v>
      </c>
      <c r="I40" s="32" t="s">
        <v>209</v>
      </c>
      <c r="J40" s="23">
        <f t="shared" si="32"/>
        <v>0</v>
      </c>
      <c r="K40" s="7"/>
      <c r="L40" s="9"/>
      <c r="M40" s="33"/>
      <c r="N40" s="7">
        <f t="shared" si="33"/>
        <v>0</v>
      </c>
      <c r="O40" s="9"/>
      <c r="P40" s="33"/>
      <c r="Q40" s="7">
        <f t="shared" si="14"/>
        <v>0</v>
      </c>
      <c r="R40" s="9"/>
      <c r="S40" s="33"/>
      <c r="T40" s="7">
        <f t="shared" si="15"/>
        <v>0</v>
      </c>
      <c r="U40" s="9"/>
      <c r="V40" s="33"/>
      <c r="W40" s="7">
        <f t="shared" si="16"/>
        <v>0</v>
      </c>
      <c r="X40" s="9"/>
      <c r="Y40" s="33"/>
      <c r="Z40" s="7">
        <f t="shared" si="17"/>
        <v>0</v>
      </c>
      <c r="AA40" s="9"/>
      <c r="AB40" s="33"/>
      <c r="AC40" s="7">
        <f t="shared" si="18"/>
        <v>0</v>
      </c>
      <c r="AD40" s="9"/>
      <c r="AE40" s="33"/>
      <c r="AF40" s="7">
        <f t="shared" si="19"/>
        <v>0</v>
      </c>
      <c r="AG40" s="9"/>
      <c r="AH40" s="33"/>
      <c r="AI40" s="7">
        <f t="shared" si="20"/>
        <v>0</v>
      </c>
      <c r="AJ40" s="9"/>
      <c r="AK40" s="33"/>
      <c r="AL40" s="7">
        <f t="shared" si="21"/>
        <v>0</v>
      </c>
      <c r="AM40" s="9"/>
      <c r="AN40" s="33"/>
      <c r="AO40" s="7">
        <f t="shared" si="22"/>
        <v>0</v>
      </c>
      <c r="AP40" s="9"/>
      <c r="AQ40" s="33"/>
      <c r="AR40" s="7">
        <f t="shared" si="23"/>
        <v>0</v>
      </c>
      <c r="AS40" s="9"/>
      <c r="AT40" s="33"/>
      <c r="AU40" s="7">
        <f t="shared" si="24"/>
        <v>0</v>
      </c>
      <c r="AV40" s="9"/>
      <c r="AW40" s="33"/>
      <c r="AX40" s="7">
        <f t="shared" si="25"/>
        <v>0</v>
      </c>
      <c r="AY40" s="9"/>
      <c r="AZ40" s="33"/>
      <c r="BA40" s="7">
        <f t="shared" si="26"/>
        <v>0</v>
      </c>
      <c r="BB40" s="9"/>
      <c r="BC40" s="33"/>
      <c r="BD40" s="7">
        <f t="shared" si="27"/>
        <v>0</v>
      </c>
      <c r="BE40" s="9"/>
      <c r="BF40" s="33"/>
      <c r="BG40" s="7">
        <f t="shared" si="28"/>
        <v>0</v>
      </c>
      <c r="BH40" s="9"/>
      <c r="BI40" s="33"/>
      <c r="BJ40" s="7">
        <f t="shared" si="29"/>
        <v>0</v>
      </c>
      <c r="BK40" s="9"/>
      <c r="BL40" s="33"/>
      <c r="BM40" s="7">
        <f t="shared" si="30"/>
        <v>0</v>
      </c>
    </row>
    <row r="41" spans="2:65" s="10" customFormat="1" x14ac:dyDescent="0.2">
      <c r="B41" s="34" t="s">
        <v>98</v>
      </c>
      <c r="C41" s="7"/>
      <c r="D41" s="35" t="s">
        <v>1</v>
      </c>
      <c r="E41" s="27">
        <v>253944</v>
      </c>
      <c r="F41" s="7">
        <f t="shared" si="31"/>
        <v>0</v>
      </c>
      <c r="G41" s="35" t="s">
        <v>194</v>
      </c>
      <c r="H41" s="32" t="s">
        <v>209</v>
      </c>
      <c r="I41" s="32" t="s">
        <v>209</v>
      </c>
      <c r="J41" s="23">
        <f t="shared" si="32"/>
        <v>0</v>
      </c>
      <c r="K41" s="7"/>
      <c r="L41" s="9"/>
      <c r="M41" s="33"/>
      <c r="N41" s="7">
        <f t="shared" si="33"/>
        <v>0</v>
      </c>
      <c r="O41" s="9"/>
      <c r="P41" s="33"/>
      <c r="Q41" s="7">
        <f t="shared" si="14"/>
        <v>0</v>
      </c>
      <c r="R41" s="9"/>
      <c r="S41" s="33"/>
      <c r="T41" s="7">
        <f t="shared" si="15"/>
        <v>0</v>
      </c>
      <c r="U41" s="9"/>
      <c r="V41" s="33"/>
      <c r="W41" s="7">
        <f t="shared" si="16"/>
        <v>0</v>
      </c>
      <c r="X41" s="9"/>
      <c r="Y41" s="33"/>
      <c r="Z41" s="7">
        <f t="shared" si="17"/>
        <v>0</v>
      </c>
      <c r="AA41" s="9"/>
      <c r="AB41" s="33"/>
      <c r="AC41" s="7">
        <f t="shared" si="18"/>
        <v>0</v>
      </c>
      <c r="AD41" s="9"/>
      <c r="AE41" s="33"/>
      <c r="AF41" s="7">
        <f t="shared" si="19"/>
        <v>0</v>
      </c>
      <c r="AG41" s="9"/>
      <c r="AH41" s="33"/>
      <c r="AI41" s="7">
        <f t="shared" si="20"/>
        <v>0</v>
      </c>
      <c r="AJ41" s="9"/>
      <c r="AK41" s="33"/>
      <c r="AL41" s="7">
        <f t="shared" si="21"/>
        <v>0</v>
      </c>
      <c r="AM41" s="9"/>
      <c r="AN41" s="33"/>
      <c r="AO41" s="7">
        <f t="shared" si="22"/>
        <v>0</v>
      </c>
      <c r="AP41" s="9"/>
      <c r="AQ41" s="33"/>
      <c r="AR41" s="7">
        <f t="shared" si="23"/>
        <v>0</v>
      </c>
      <c r="AS41" s="9"/>
      <c r="AT41" s="33"/>
      <c r="AU41" s="7">
        <f t="shared" si="24"/>
        <v>0</v>
      </c>
      <c r="AV41" s="9"/>
      <c r="AW41" s="33"/>
      <c r="AX41" s="7">
        <f t="shared" si="25"/>
        <v>0</v>
      </c>
      <c r="AY41" s="9"/>
      <c r="AZ41" s="33"/>
      <c r="BA41" s="7">
        <f t="shared" si="26"/>
        <v>0</v>
      </c>
      <c r="BB41" s="9"/>
      <c r="BC41" s="33"/>
      <c r="BD41" s="7">
        <f t="shared" si="27"/>
        <v>0</v>
      </c>
      <c r="BE41" s="9"/>
      <c r="BF41" s="33"/>
      <c r="BG41" s="7">
        <f t="shared" si="28"/>
        <v>0</v>
      </c>
      <c r="BH41" s="9"/>
      <c r="BI41" s="33"/>
      <c r="BJ41" s="7">
        <f t="shared" si="29"/>
        <v>0</v>
      </c>
      <c r="BK41" s="9"/>
      <c r="BL41" s="33"/>
      <c r="BM41" s="7">
        <f t="shared" si="30"/>
        <v>0</v>
      </c>
    </row>
    <row r="42" spans="2:65" s="10" customFormat="1" x14ac:dyDescent="0.2">
      <c r="B42" s="34" t="s">
        <v>99</v>
      </c>
      <c r="C42" s="7"/>
      <c r="D42" s="35" t="s">
        <v>1</v>
      </c>
      <c r="E42" s="27">
        <v>886986</v>
      </c>
      <c r="F42" s="7">
        <f t="shared" si="31"/>
        <v>0</v>
      </c>
      <c r="G42" s="35" t="s">
        <v>194</v>
      </c>
      <c r="H42" s="32" t="s">
        <v>209</v>
      </c>
      <c r="I42" s="32" t="s">
        <v>209</v>
      </c>
      <c r="J42" s="23">
        <f t="shared" si="32"/>
        <v>0</v>
      </c>
      <c r="K42" s="7"/>
      <c r="L42" s="9"/>
      <c r="M42" s="33"/>
      <c r="N42" s="7">
        <f t="shared" si="33"/>
        <v>0</v>
      </c>
      <c r="O42" s="9"/>
      <c r="P42" s="33"/>
      <c r="Q42" s="7">
        <f t="shared" si="14"/>
        <v>0</v>
      </c>
      <c r="R42" s="9"/>
      <c r="S42" s="33"/>
      <c r="T42" s="7">
        <f t="shared" si="15"/>
        <v>0</v>
      </c>
      <c r="U42" s="9"/>
      <c r="V42" s="33"/>
      <c r="W42" s="7">
        <f t="shared" si="16"/>
        <v>0</v>
      </c>
      <c r="X42" s="9"/>
      <c r="Y42" s="33"/>
      <c r="Z42" s="7">
        <f t="shared" si="17"/>
        <v>0</v>
      </c>
      <c r="AA42" s="9"/>
      <c r="AB42" s="33"/>
      <c r="AC42" s="7">
        <f t="shared" si="18"/>
        <v>0</v>
      </c>
      <c r="AD42" s="9"/>
      <c r="AE42" s="33"/>
      <c r="AF42" s="7">
        <f t="shared" si="19"/>
        <v>0</v>
      </c>
      <c r="AG42" s="9"/>
      <c r="AH42" s="33"/>
      <c r="AI42" s="7">
        <f t="shared" si="20"/>
        <v>0</v>
      </c>
      <c r="AJ42" s="9"/>
      <c r="AK42" s="33"/>
      <c r="AL42" s="7">
        <f t="shared" si="21"/>
        <v>0</v>
      </c>
      <c r="AM42" s="9"/>
      <c r="AN42" s="33"/>
      <c r="AO42" s="7">
        <f t="shared" si="22"/>
        <v>0</v>
      </c>
      <c r="AP42" s="9"/>
      <c r="AQ42" s="33"/>
      <c r="AR42" s="7">
        <f t="shared" si="23"/>
        <v>0</v>
      </c>
      <c r="AS42" s="9"/>
      <c r="AT42" s="33"/>
      <c r="AU42" s="7">
        <f t="shared" si="24"/>
        <v>0</v>
      </c>
      <c r="AV42" s="9"/>
      <c r="AW42" s="33"/>
      <c r="AX42" s="7">
        <f t="shared" si="25"/>
        <v>0</v>
      </c>
      <c r="AY42" s="9"/>
      <c r="AZ42" s="33"/>
      <c r="BA42" s="7">
        <f t="shared" si="26"/>
        <v>0</v>
      </c>
      <c r="BB42" s="9"/>
      <c r="BC42" s="33"/>
      <c r="BD42" s="7">
        <f t="shared" si="27"/>
        <v>0</v>
      </c>
      <c r="BE42" s="9"/>
      <c r="BF42" s="33"/>
      <c r="BG42" s="7">
        <f t="shared" si="28"/>
        <v>0</v>
      </c>
      <c r="BH42" s="9"/>
      <c r="BI42" s="33"/>
      <c r="BJ42" s="7">
        <f t="shared" si="29"/>
        <v>0</v>
      </c>
      <c r="BK42" s="9"/>
      <c r="BL42" s="33"/>
      <c r="BM42" s="7">
        <f t="shared" si="30"/>
        <v>0</v>
      </c>
    </row>
    <row r="43" spans="2:65" s="10" customFormat="1" x14ac:dyDescent="0.2">
      <c r="B43" s="34" t="s">
        <v>100</v>
      </c>
      <c r="C43" s="7"/>
      <c r="D43" s="35" t="s">
        <v>1</v>
      </c>
      <c r="E43" s="27">
        <v>577224</v>
      </c>
      <c r="F43" s="7">
        <f t="shared" si="31"/>
        <v>0</v>
      </c>
      <c r="G43" s="35" t="s">
        <v>194</v>
      </c>
      <c r="H43" s="32" t="s">
        <v>209</v>
      </c>
      <c r="I43" s="32" t="s">
        <v>209</v>
      </c>
      <c r="J43" s="23">
        <f t="shared" si="32"/>
        <v>0</v>
      </c>
      <c r="K43" s="7"/>
      <c r="L43" s="9"/>
      <c r="M43" s="33"/>
      <c r="N43" s="7">
        <f t="shared" si="33"/>
        <v>0</v>
      </c>
      <c r="O43" s="9"/>
      <c r="P43" s="33"/>
      <c r="Q43" s="7">
        <f t="shared" si="14"/>
        <v>0</v>
      </c>
      <c r="R43" s="9"/>
      <c r="S43" s="33"/>
      <c r="T43" s="7">
        <f t="shared" si="15"/>
        <v>0</v>
      </c>
      <c r="U43" s="9"/>
      <c r="V43" s="33"/>
      <c r="W43" s="7">
        <f t="shared" si="16"/>
        <v>0</v>
      </c>
      <c r="X43" s="9"/>
      <c r="Y43" s="33"/>
      <c r="Z43" s="7">
        <f t="shared" si="17"/>
        <v>0</v>
      </c>
      <c r="AA43" s="9"/>
      <c r="AB43" s="33"/>
      <c r="AC43" s="7">
        <f t="shared" si="18"/>
        <v>0</v>
      </c>
      <c r="AD43" s="9"/>
      <c r="AE43" s="33"/>
      <c r="AF43" s="7">
        <f t="shared" si="19"/>
        <v>0</v>
      </c>
      <c r="AG43" s="9"/>
      <c r="AH43" s="33"/>
      <c r="AI43" s="7">
        <f t="shared" si="20"/>
        <v>0</v>
      </c>
      <c r="AJ43" s="9"/>
      <c r="AK43" s="33"/>
      <c r="AL43" s="7">
        <f t="shared" si="21"/>
        <v>0</v>
      </c>
      <c r="AM43" s="9"/>
      <c r="AN43" s="33"/>
      <c r="AO43" s="7">
        <f t="shared" si="22"/>
        <v>0</v>
      </c>
      <c r="AP43" s="9"/>
      <c r="AQ43" s="33"/>
      <c r="AR43" s="7">
        <f t="shared" si="23"/>
        <v>0</v>
      </c>
      <c r="AS43" s="9"/>
      <c r="AT43" s="33"/>
      <c r="AU43" s="7">
        <f t="shared" si="24"/>
        <v>0</v>
      </c>
      <c r="AV43" s="9"/>
      <c r="AW43" s="33"/>
      <c r="AX43" s="7">
        <f t="shared" si="25"/>
        <v>0</v>
      </c>
      <c r="AY43" s="9"/>
      <c r="AZ43" s="33"/>
      <c r="BA43" s="7">
        <f t="shared" si="26"/>
        <v>0</v>
      </c>
      <c r="BB43" s="9"/>
      <c r="BC43" s="33"/>
      <c r="BD43" s="7">
        <f t="shared" si="27"/>
        <v>0</v>
      </c>
      <c r="BE43" s="9"/>
      <c r="BF43" s="33"/>
      <c r="BG43" s="7">
        <f t="shared" si="28"/>
        <v>0</v>
      </c>
      <c r="BH43" s="9"/>
      <c r="BI43" s="33"/>
      <c r="BJ43" s="7">
        <f t="shared" si="29"/>
        <v>0</v>
      </c>
      <c r="BK43" s="9"/>
      <c r="BL43" s="33"/>
      <c r="BM43" s="7">
        <f t="shared" si="30"/>
        <v>0</v>
      </c>
    </row>
    <row r="44" spans="2:65" s="10" customFormat="1" x14ac:dyDescent="0.2">
      <c r="B44" s="34" t="s">
        <v>101</v>
      </c>
      <c r="C44" s="7"/>
      <c r="D44" s="35" t="s">
        <v>1</v>
      </c>
      <c r="E44" s="27">
        <v>484920</v>
      </c>
      <c r="F44" s="7">
        <f t="shared" si="31"/>
        <v>0</v>
      </c>
      <c r="G44" s="35" t="s">
        <v>194</v>
      </c>
      <c r="H44" s="32" t="s">
        <v>209</v>
      </c>
      <c r="I44" s="32" t="s">
        <v>209</v>
      </c>
      <c r="J44" s="23">
        <f t="shared" si="32"/>
        <v>0</v>
      </c>
      <c r="K44" s="7"/>
      <c r="L44" s="9"/>
      <c r="M44" s="33"/>
      <c r="N44" s="7">
        <f t="shared" si="33"/>
        <v>0</v>
      </c>
      <c r="O44" s="9"/>
      <c r="P44" s="33"/>
      <c r="Q44" s="7">
        <f t="shared" si="14"/>
        <v>0</v>
      </c>
      <c r="R44" s="9"/>
      <c r="S44" s="33"/>
      <c r="T44" s="7">
        <f t="shared" si="15"/>
        <v>0</v>
      </c>
      <c r="U44" s="9"/>
      <c r="V44" s="33"/>
      <c r="W44" s="7">
        <f t="shared" si="16"/>
        <v>0</v>
      </c>
      <c r="X44" s="9"/>
      <c r="Y44" s="33"/>
      <c r="Z44" s="7">
        <f t="shared" si="17"/>
        <v>0</v>
      </c>
      <c r="AA44" s="9"/>
      <c r="AB44" s="33"/>
      <c r="AC44" s="7">
        <f t="shared" si="18"/>
        <v>0</v>
      </c>
      <c r="AD44" s="9"/>
      <c r="AE44" s="33"/>
      <c r="AF44" s="7">
        <f t="shared" si="19"/>
        <v>0</v>
      </c>
      <c r="AG44" s="9"/>
      <c r="AH44" s="33"/>
      <c r="AI44" s="7">
        <f t="shared" si="20"/>
        <v>0</v>
      </c>
      <c r="AJ44" s="9"/>
      <c r="AK44" s="33"/>
      <c r="AL44" s="7">
        <f t="shared" si="21"/>
        <v>0</v>
      </c>
      <c r="AM44" s="9"/>
      <c r="AN44" s="33"/>
      <c r="AO44" s="7">
        <f t="shared" si="22"/>
        <v>0</v>
      </c>
      <c r="AP44" s="9"/>
      <c r="AQ44" s="33"/>
      <c r="AR44" s="7">
        <f t="shared" si="23"/>
        <v>0</v>
      </c>
      <c r="AS44" s="9"/>
      <c r="AT44" s="33"/>
      <c r="AU44" s="7">
        <f t="shared" si="24"/>
        <v>0</v>
      </c>
      <c r="AV44" s="9"/>
      <c r="AW44" s="33"/>
      <c r="AX44" s="7">
        <f t="shared" si="25"/>
        <v>0</v>
      </c>
      <c r="AY44" s="9"/>
      <c r="AZ44" s="33"/>
      <c r="BA44" s="7">
        <f t="shared" si="26"/>
        <v>0</v>
      </c>
      <c r="BB44" s="9"/>
      <c r="BC44" s="33"/>
      <c r="BD44" s="7">
        <f t="shared" si="27"/>
        <v>0</v>
      </c>
      <c r="BE44" s="9"/>
      <c r="BF44" s="33"/>
      <c r="BG44" s="7">
        <f t="shared" si="28"/>
        <v>0</v>
      </c>
      <c r="BH44" s="9"/>
      <c r="BI44" s="33"/>
      <c r="BJ44" s="7">
        <f t="shared" si="29"/>
        <v>0</v>
      </c>
      <c r="BK44" s="9"/>
      <c r="BL44" s="33"/>
      <c r="BM44" s="7">
        <f t="shared" si="30"/>
        <v>0</v>
      </c>
    </row>
    <row r="45" spans="2:65" s="10" customFormat="1" x14ac:dyDescent="0.2">
      <c r="B45" s="34" t="s">
        <v>102</v>
      </c>
      <c r="C45" s="7"/>
      <c r="D45" s="35" t="s">
        <v>1</v>
      </c>
      <c r="E45" s="27">
        <v>382662</v>
      </c>
      <c r="F45" s="7">
        <f t="shared" si="31"/>
        <v>0</v>
      </c>
      <c r="G45" s="35" t="s">
        <v>194</v>
      </c>
      <c r="H45" s="32" t="s">
        <v>209</v>
      </c>
      <c r="I45" s="32" t="s">
        <v>209</v>
      </c>
      <c r="J45" s="23">
        <f t="shared" si="32"/>
        <v>0</v>
      </c>
      <c r="K45" s="7"/>
      <c r="L45" s="9"/>
      <c r="M45" s="33"/>
      <c r="N45" s="7">
        <f t="shared" si="33"/>
        <v>0</v>
      </c>
      <c r="O45" s="9"/>
      <c r="P45" s="33"/>
      <c r="Q45" s="7">
        <f t="shared" si="14"/>
        <v>0</v>
      </c>
      <c r="R45" s="9"/>
      <c r="S45" s="33"/>
      <c r="T45" s="7">
        <f t="shared" si="15"/>
        <v>0</v>
      </c>
      <c r="U45" s="9"/>
      <c r="V45" s="33"/>
      <c r="W45" s="7">
        <f t="shared" si="16"/>
        <v>0</v>
      </c>
      <c r="X45" s="9"/>
      <c r="Y45" s="33"/>
      <c r="Z45" s="7">
        <f t="shared" si="17"/>
        <v>0</v>
      </c>
      <c r="AA45" s="9"/>
      <c r="AB45" s="33"/>
      <c r="AC45" s="7">
        <f t="shared" si="18"/>
        <v>0</v>
      </c>
      <c r="AD45" s="9"/>
      <c r="AE45" s="33"/>
      <c r="AF45" s="7">
        <f t="shared" si="19"/>
        <v>0</v>
      </c>
      <c r="AG45" s="9"/>
      <c r="AH45" s="33"/>
      <c r="AI45" s="7">
        <f t="shared" si="20"/>
        <v>0</v>
      </c>
      <c r="AJ45" s="9"/>
      <c r="AK45" s="33"/>
      <c r="AL45" s="7">
        <f t="shared" si="21"/>
        <v>0</v>
      </c>
      <c r="AM45" s="9"/>
      <c r="AN45" s="33"/>
      <c r="AO45" s="7">
        <f t="shared" si="22"/>
        <v>0</v>
      </c>
      <c r="AP45" s="9"/>
      <c r="AQ45" s="33"/>
      <c r="AR45" s="7">
        <f t="shared" si="23"/>
        <v>0</v>
      </c>
      <c r="AS45" s="9"/>
      <c r="AT45" s="33"/>
      <c r="AU45" s="7">
        <f t="shared" si="24"/>
        <v>0</v>
      </c>
      <c r="AV45" s="9"/>
      <c r="AW45" s="33"/>
      <c r="AX45" s="7">
        <f t="shared" si="25"/>
        <v>0</v>
      </c>
      <c r="AY45" s="9"/>
      <c r="AZ45" s="33"/>
      <c r="BA45" s="7">
        <f t="shared" si="26"/>
        <v>0</v>
      </c>
      <c r="BB45" s="9"/>
      <c r="BC45" s="33"/>
      <c r="BD45" s="7">
        <f t="shared" si="27"/>
        <v>0</v>
      </c>
      <c r="BE45" s="9"/>
      <c r="BF45" s="33"/>
      <c r="BG45" s="7">
        <f t="shared" si="28"/>
        <v>0</v>
      </c>
      <c r="BH45" s="9"/>
      <c r="BI45" s="33"/>
      <c r="BJ45" s="7">
        <f t="shared" si="29"/>
        <v>0</v>
      </c>
      <c r="BK45" s="9"/>
      <c r="BL45" s="33"/>
      <c r="BM45" s="7">
        <f t="shared" si="30"/>
        <v>0</v>
      </c>
    </row>
    <row r="46" spans="2:65" s="10" customFormat="1" x14ac:dyDescent="0.2">
      <c r="B46" s="34" t="s">
        <v>103</v>
      </c>
      <c r="C46" s="7"/>
      <c r="D46" s="35" t="s">
        <v>1</v>
      </c>
      <c r="E46" s="27">
        <v>304902</v>
      </c>
      <c r="F46" s="7">
        <f t="shared" si="31"/>
        <v>0</v>
      </c>
      <c r="G46" s="35" t="s">
        <v>194</v>
      </c>
      <c r="H46" s="32" t="s">
        <v>209</v>
      </c>
      <c r="I46" s="32" t="s">
        <v>209</v>
      </c>
      <c r="J46" s="23">
        <f t="shared" si="32"/>
        <v>0</v>
      </c>
      <c r="K46" s="7"/>
      <c r="L46" s="9"/>
      <c r="M46" s="33"/>
      <c r="N46" s="7">
        <f t="shared" si="33"/>
        <v>0</v>
      </c>
      <c r="O46" s="9"/>
      <c r="P46" s="33"/>
      <c r="Q46" s="7">
        <f t="shared" si="14"/>
        <v>0</v>
      </c>
      <c r="R46" s="9"/>
      <c r="S46" s="33"/>
      <c r="T46" s="7">
        <f t="shared" si="15"/>
        <v>0</v>
      </c>
      <c r="U46" s="9"/>
      <c r="V46" s="33"/>
      <c r="W46" s="7">
        <f t="shared" si="16"/>
        <v>0</v>
      </c>
      <c r="X46" s="9"/>
      <c r="Y46" s="33"/>
      <c r="Z46" s="7">
        <f t="shared" si="17"/>
        <v>0</v>
      </c>
      <c r="AA46" s="9"/>
      <c r="AB46" s="33"/>
      <c r="AC46" s="7">
        <f t="shared" si="18"/>
        <v>0</v>
      </c>
      <c r="AD46" s="9"/>
      <c r="AE46" s="33"/>
      <c r="AF46" s="7">
        <f t="shared" si="19"/>
        <v>0</v>
      </c>
      <c r="AG46" s="9"/>
      <c r="AH46" s="33"/>
      <c r="AI46" s="7">
        <f t="shared" si="20"/>
        <v>0</v>
      </c>
      <c r="AJ46" s="9"/>
      <c r="AK46" s="33"/>
      <c r="AL46" s="7">
        <f t="shared" si="21"/>
        <v>0</v>
      </c>
      <c r="AM46" s="9"/>
      <c r="AN46" s="33"/>
      <c r="AO46" s="7">
        <f t="shared" si="22"/>
        <v>0</v>
      </c>
      <c r="AP46" s="9"/>
      <c r="AQ46" s="33"/>
      <c r="AR46" s="7">
        <f t="shared" si="23"/>
        <v>0</v>
      </c>
      <c r="AS46" s="9"/>
      <c r="AT46" s="33"/>
      <c r="AU46" s="7">
        <f t="shared" si="24"/>
        <v>0</v>
      </c>
      <c r="AV46" s="9"/>
      <c r="AW46" s="33"/>
      <c r="AX46" s="7">
        <f t="shared" si="25"/>
        <v>0</v>
      </c>
      <c r="AY46" s="9"/>
      <c r="AZ46" s="33"/>
      <c r="BA46" s="7">
        <f t="shared" si="26"/>
        <v>0</v>
      </c>
      <c r="BB46" s="9"/>
      <c r="BC46" s="33"/>
      <c r="BD46" s="7">
        <f t="shared" si="27"/>
        <v>0</v>
      </c>
      <c r="BE46" s="9"/>
      <c r="BF46" s="33"/>
      <c r="BG46" s="7">
        <f t="shared" si="28"/>
        <v>0</v>
      </c>
      <c r="BH46" s="9"/>
      <c r="BI46" s="33"/>
      <c r="BJ46" s="7">
        <f t="shared" si="29"/>
        <v>0</v>
      </c>
      <c r="BK46" s="9"/>
      <c r="BL46" s="33"/>
      <c r="BM46" s="7">
        <f t="shared" si="30"/>
        <v>0</v>
      </c>
    </row>
    <row r="47" spans="2:65" s="10" customFormat="1" x14ac:dyDescent="0.2">
      <c r="B47" s="34" t="s">
        <v>104</v>
      </c>
      <c r="C47" s="7"/>
      <c r="D47" s="35" t="s">
        <v>1</v>
      </c>
      <c r="E47" s="27">
        <v>325206</v>
      </c>
      <c r="F47" s="7">
        <f t="shared" si="31"/>
        <v>0</v>
      </c>
      <c r="G47" s="35" t="s">
        <v>194</v>
      </c>
      <c r="H47" s="32" t="s">
        <v>209</v>
      </c>
      <c r="I47" s="32" t="s">
        <v>209</v>
      </c>
      <c r="J47" s="23">
        <f t="shared" si="32"/>
        <v>0</v>
      </c>
      <c r="K47" s="7"/>
      <c r="L47" s="9"/>
      <c r="M47" s="33"/>
      <c r="N47" s="7">
        <f t="shared" si="33"/>
        <v>0</v>
      </c>
      <c r="O47" s="9"/>
      <c r="P47" s="33"/>
      <c r="Q47" s="7">
        <f t="shared" si="14"/>
        <v>0</v>
      </c>
      <c r="R47" s="9"/>
      <c r="S47" s="33"/>
      <c r="T47" s="7">
        <f t="shared" si="15"/>
        <v>0</v>
      </c>
      <c r="U47" s="9"/>
      <c r="V47" s="33"/>
      <c r="W47" s="7">
        <f t="shared" si="16"/>
        <v>0</v>
      </c>
      <c r="X47" s="9"/>
      <c r="Y47" s="33"/>
      <c r="Z47" s="7">
        <f t="shared" si="17"/>
        <v>0</v>
      </c>
      <c r="AA47" s="9"/>
      <c r="AB47" s="33"/>
      <c r="AC47" s="7">
        <f t="shared" si="18"/>
        <v>0</v>
      </c>
      <c r="AD47" s="9"/>
      <c r="AE47" s="33"/>
      <c r="AF47" s="7">
        <f t="shared" si="19"/>
        <v>0</v>
      </c>
      <c r="AG47" s="9"/>
      <c r="AH47" s="33"/>
      <c r="AI47" s="7">
        <f t="shared" si="20"/>
        <v>0</v>
      </c>
      <c r="AJ47" s="9"/>
      <c r="AK47" s="33"/>
      <c r="AL47" s="7">
        <f t="shared" si="21"/>
        <v>0</v>
      </c>
      <c r="AM47" s="9"/>
      <c r="AN47" s="33"/>
      <c r="AO47" s="7">
        <f t="shared" si="22"/>
        <v>0</v>
      </c>
      <c r="AP47" s="9"/>
      <c r="AQ47" s="33"/>
      <c r="AR47" s="7">
        <f t="shared" si="23"/>
        <v>0</v>
      </c>
      <c r="AS47" s="9"/>
      <c r="AT47" s="33"/>
      <c r="AU47" s="7">
        <f t="shared" si="24"/>
        <v>0</v>
      </c>
      <c r="AV47" s="9"/>
      <c r="AW47" s="33"/>
      <c r="AX47" s="7">
        <f t="shared" si="25"/>
        <v>0</v>
      </c>
      <c r="AY47" s="9"/>
      <c r="AZ47" s="33"/>
      <c r="BA47" s="7">
        <f t="shared" si="26"/>
        <v>0</v>
      </c>
      <c r="BB47" s="9"/>
      <c r="BC47" s="33"/>
      <c r="BD47" s="7">
        <f t="shared" si="27"/>
        <v>0</v>
      </c>
      <c r="BE47" s="9"/>
      <c r="BF47" s="33"/>
      <c r="BG47" s="7">
        <f t="shared" si="28"/>
        <v>0</v>
      </c>
      <c r="BH47" s="9"/>
      <c r="BI47" s="33"/>
      <c r="BJ47" s="7">
        <f t="shared" si="29"/>
        <v>0</v>
      </c>
      <c r="BK47" s="9"/>
      <c r="BL47" s="33"/>
      <c r="BM47" s="7">
        <f t="shared" si="30"/>
        <v>0</v>
      </c>
    </row>
    <row r="48" spans="2:65" s="10" customFormat="1" x14ac:dyDescent="0.2">
      <c r="B48" s="34" t="s">
        <v>105</v>
      </c>
      <c r="C48" s="7"/>
      <c r="D48" s="35" t="s">
        <v>1</v>
      </c>
      <c r="E48" s="27">
        <v>402498</v>
      </c>
      <c r="F48" s="7">
        <f t="shared" si="31"/>
        <v>0</v>
      </c>
      <c r="G48" s="35" t="s">
        <v>194</v>
      </c>
      <c r="H48" s="32" t="s">
        <v>209</v>
      </c>
      <c r="I48" s="32" t="s">
        <v>209</v>
      </c>
      <c r="J48" s="23">
        <f t="shared" si="32"/>
        <v>0</v>
      </c>
      <c r="K48" s="7"/>
      <c r="L48" s="9"/>
      <c r="M48" s="33"/>
      <c r="N48" s="7">
        <f t="shared" si="33"/>
        <v>0</v>
      </c>
      <c r="O48" s="9"/>
      <c r="P48" s="33"/>
      <c r="Q48" s="7">
        <f t="shared" si="14"/>
        <v>0</v>
      </c>
      <c r="R48" s="9"/>
      <c r="S48" s="33"/>
      <c r="T48" s="7">
        <f t="shared" si="15"/>
        <v>0</v>
      </c>
      <c r="U48" s="9"/>
      <c r="V48" s="33"/>
      <c r="W48" s="7">
        <f t="shared" si="16"/>
        <v>0</v>
      </c>
      <c r="X48" s="9"/>
      <c r="Y48" s="33"/>
      <c r="Z48" s="7">
        <f t="shared" si="17"/>
        <v>0</v>
      </c>
      <c r="AA48" s="9"/>
      <c r="AB48" s="33"/>
      <c r="AC48" s="7">
        <f t="shared" si="18"/>
        <v>0</v>
      </c>
      <c r="AD48" s="9"/>
      <c r="AE48" s="33"/>
      <c r="AF48" s="7">
        <f t="shared" si="19"/>
        <v>0</v>
      </c>
      <c r="AG48" s="9"/>
      <c r="AH48" s="33"/>
      <c r="AI48" s="7">
        <f t="shared" si="20"/>
        <v>0</v>
      </c>
      <c r="AJ48" s="9"/>
      <c r="AK48" s="33"/>
      <c r="AL48" s="7">
        <f t="shared" si="21"/>
        <v>0</v>
      </c>
      <c r="AM48" s="9"/>
      <c r="AN48" s="33"/>
      <c r="AO48" s="7">
        <f t="shared" si="22"/>
        <v>0</v>
      </c>
      <c r="AP48" s="9"/>
      <c r="AQ48" s="33"/>
      <c r="AR48" s="7">
        <f t="shared" si="23"/>
        <v>0</v>
      </c>
      <c r="AS48" s="9"/>
      <c r="AT48" s="33"/>
      <c r="AU48" s="7">
        <f t="shared" si="24"/>
        <v>0</v>
      </c>
      <c r="AV48" s="9"/>
      <c r="AW48" s="33"/>
      <c r="AX48" s="7">
        <f t="shared" si="25"/>
        <v>0</v>
      </c>
      <c r="AY48" s="9"/>
      <c r="AZ48" s="33"/>
      <c r="BA48" s="7">
        <f t="shared" si="26"/>
        <v>0</v>
      </c>
      <c r="BB48" s="9"/>
      <c r="BC48" s="33"/>
      <c r="BD48" s="7">
        <f t="shared" si="27"/>
        <v>0</v>
      </c>
      <c r="BE48" s="9"/>
      <c r="BF48" s="33"/>
      <c r="BG48" s="7">
        <f t="shared" si="28"/>
        <v>0</v>
      </c>
      <c r="BH48" s="9"/>
      <c r="BI48" s="33"/>
      <c r="BJ48" s="7">
        <f t="shared" si="29"/>
        <v>0</v>
      </c>
      <c r="BK48" s="9"/>
      <c r="BL48" s="33"/>
      <c r="BM48" s="7">
        <f t="shared" si="30"/>
        <v>0</v>
      </c>
    </row>
    <row r="49" spans="2:65" s="10" customFormat="1" x14ac:dyDescent="0.2">
      <c r="B49" s="34" t="s">
        <v>106</v>
      </c>
      <c r="C49" s="7"/>
      <c r="D49" s="35" t="s">
        <v>1</v>
      </c>
      <c r="E49" s="27">
        <v>370386</v>
      </c>
      <c r="F49" s="7">
        <f t="shared" si="31"/>
        <v>0</v>
      </c>
      <c r="G49" s="35" t="s">
        <v>194</v>
      </c>
      <c r="H49" s="32" t="s">
        <v>209</v>
      </c>
      <c r="I49" s="32" t="s">
        <v>209</v>
      </c>
      <c r="J49" s="23">
        <f t="shared" si="32"/>
        <v>0</v>
      </c>
      <c r="K49" s="7"/>
      <c r="L49" s="9"/>
      <c r="M49" s="33"/>
      <c r="N49" s="7">
        <f t="shared" si="33"/>
        <v>0</v>
      </c>
      <c r="O49" s="9"/>
      <c r="P49" s="33"/>
      <c r="Q49" s="7">
        <f t="shared" si="14"/>
        <v>0</v>
      </c>
      <c r="R49" s="9"/>
      <c r="S49" s="33"/>
      <c r="T49" s="7">
        <f t="shared" si="15"/>
        <v>0</v>
      </c>
      <c r="U49" s="9"/>
      <c r="V49" s="33"/>
      <c r="W49" s="7">
        <f t="shared" si="16"/>
        <v>0</v>
      </c>
      <c r="X49" s="9"/>
      <c r="Y49" s="33"/>
      <c r="Z49" s="7">
        <f t="shared" si="17"/>
        <v>0</v>
      </c>
      <c r="AA49" s="9"/>
      <c r="AB49" s="33"/>
      <c r="AC49" s="7">
        <f t="shared" si="18"/>
        <v>0</v>
      </c>
      <c r="AD49" s="9"/>
      <c r="AE49" s="33"/>
      <c r="AF49" s="7">
        <f t="shared" si="19"/>
        <v>0</v>
      </c>
      <c r="AG49" s="9"/>
      <c r="AH49" s="33"/>
      <c r="AI49" s="7">
        <f t="shared" si="20"/>
        <v>0</v>
      </c>
      <c r="AJ49" s="9"/>
      <c r="AK49" s="33"/>
      <c r="AL49" s="7">
        <f t="shared" si="21"/>
        <v>0</v>
      </c>
      <c r="AM49" s="9"/>
      <c r="AN49" s="33"/>
      <c r="AO49" s="7">
        <f t="shared" si="22"/>
        <v>0</v>
      </c>
      <c r="AP49" s="9"/>
      <c r="AQ49" s="33"/>
      <c r="AR49" s="7">
        <f t="shared" si="23"/>
        <v>0</v>
      </c>
      <c r="AS49" s="9"/>
      <c r="AT49" s="33"/>
      <c r="AU49" s="7">
        <f t="shared" si="24"/>
        <v>0</v>
      </c>
      <c r="AV49" s="9"/>
      <c r="AW49" s="33"/>
      <c r="AX49" s="7">
        <f t="shared" si="25"/>
        <v>0</v>
      </c>
      <c r="AY49" s="9"/>
      <c r="AZ49" s="33"/>
      <c r="BA49" s="7">
        <f t="shared" si="26"/>
        <v>0</v>
      </c>
      <c r="BB49" s="9"/>
      <c r="BC49" s="33"/>
      <c r="BD49" s="7">
        <f t="shared" si="27"/>
        <v>0</v>
      </c>
      <c r="BE49" s="9"/>
      <c r="BF49" s="33"/>
      <c r="BG49" s="7">
        <f t="shared" si="28"/>
        <v>0</v>
      </c>
      <c r="BH49" s="9"/>
      <c r="BI49" s="33"/>
      <c r="BJ49" s="7">
        <f t="shared" si="29"/>
        <v>0</v>
      </c>
      <c r="BK49" s="9"/>
      <c r="BL49" s="33"/>
      <c r="BM49" s="7">
        <f t="shared" si="30"/>
        <v>0</v>
      </c>
    </row>
    <row r="50" spans="2:65" s="10" customFormat="1" x14ac:dyDescent="0.2">
      <c r="B50" s="34" t="s">
        <v>107</v>
      </c>
      <c r="C50" s="7"/>
      <c r="D50" s="35" t="s">
        <v>1</v>
      </c>
      <c r="E50" s="27">
        <v>282060</v>
      </c>
      <c r="F50" s="7">
        <f t="shared" si="31"/>
        <v>0</v>
      </c>
      <c r="G50" s="35" t="s">
        <v>194</v>
      </c>
      <c r="H50" s="32" t="s">
        <v>209</v>
      </c>
      <c r="I50" s="32" t="s">
        <v>209</v>
      </c>
      <c r="J50" s="23">
        <f t="shared" si="32"/>
        <v>0</v>
      </c>
      <c r="K50" s="7"/>
      <c r="L50" s="9"/>
      <c r="M50" s="33"/>
      <c r="N50" s="7">
        <f t="shared" si="33"/>
        <v>0</v>
      </c>
      <c r="O50" s="9"/>
      <c r="P50" s="33"/>
      <c r="Q50" s="7">
        <f t="shared" si="14"/>
        <v>0</v>
      </c>
      <c r="R50" s="9"/>
      <c r="S50" s="33"/>
      <c r="T50" s="7">
        <f t="shared" si="15"/>
        <v>0</v>
      </c>
      <c r="U50" s="9"/>
      <c r="V50" s="33"/>
      <c r="W50" s="7">
        <f t="shared" si="16"/>
        <v>0</v>
      </c>
      <c r="X50" s="9"/>
      <c r="Y50" s="33"/>
      <c r="Z50" s="7">
        <f t="shared" si="17"/>
        <v>0</v>
      </c>
      <c r="AA50" s="9"/>
      <c r="AB50" s="33"/>
      <c r="AC50" s="7">
        <f t="shared" si="18"/>
        <v>0</v>
      </c>
      <c r="AD50" s="9"/>
      <c r="AE50" s="33"/>
      <c r="AF50" s="7">
        <f t="shared" si="19"/>
        <v>0</v>
      </c>
      <c r="AG50" s="9"/>
      <c r="AH50" s="33"/>
      <c r="AI50" s="7">
        <f t="shared" si="20"/>
        <v>0</v>
      </c>
      <c r="AJ50" s="9"/>
      <c r="AK50" s="33"/>
      <c r="AL50" s="7">
        <f t="shared" si="21"/>
        <v>0</v>
      </c>
      <c r="AM50" s="9"/>
      <c r="AN50" s="33"/>
      <c r="AO50" s="7">
        <f t="shared" si="22"/>
        <v>0</v>
      </c>
      <c r="AP50" s="9"/>
      <c r="AQ50" s="33"/>
      <c r="AR50" s="7">
        <f t="shared" si="23"/>
        <v>0</v>
      </c>
      <c r="AS50" s="9"/>
      <c r="AT50" s="33"/>
      <c r="AU50" s="7">
        <f t="shared" si="24"/>
        <v>0</v>
      </c>
      <c r="AV50" s="9"/>
      <c r="AW50" s="33"/>
      <c r="AX50" s="7">
        <f t="shared" si="25"/>
        <v>0</v>
      </c>
      <c r="AY50" s="9"/>
      <c r="AZ50" s="33"/>
      <c r="BA50" s="7">
        <f t="shared" si="26"/>
        <v>0</v>
      </c>
      <c r="BB50" s="9"/>
      <c r="BC50" s="33"/>
      <c r="BD50" s="7">
        <f t="shared" si="27"/>
        <v>0</v>
      </c>
      <c r="BE50" s="9"/>
      <c r="BF50" s="33"/>
      <c r="BG50" s="7">
        <f t="shared" si="28"/>
        <v>0</v>
      </c>
      <c r="BH50" s="9"/>
      <c r="BI50" s="33"/>
      <c r="BJ50" s="7">
        <f t="shared" si="29"/>
        <v>0</v>
      </c>
      <c r="BK50" s="9"/>
      <c r="BL50" s="33"/>
      <c r="BM50" s="7">
        <f t="shared" si="30"/>
        <v>0</v>
      </c>
    </row>
    <row r="51" spans="2:65" s="10" customFormat="1" x14ac:dyDescent="0.2">
      <c r="B51" s="34" t="s">
        <v>108</v>
      </c>
      <c r="C51" s="7"/>
      <c r="D51" s="35" t="s">
        <v>1</v>
      </c>
      <c r="E51" s="27">
        <v>934902</v>
      </c>
      <c r="F51" s="7">
        <f t="shared" si="31"/>
        <v>0</v>
      </c>
      <c r="G51" s="35" t="s">
        <v>194</v>
      </c>
      <c r="H51" s="32" t="s">
        <v>209</v>
      </c>
      <c r="I51" s="32" t="s">
        <v>209</v>
      </c>
      <c r="J51" s="23">
        <f t="shared" si="32"/>
        <v>0</v>
      </c>
      <c r="K51" s="7"/>
      <c r="L51" s="9"/>
      <c r="M51" s="33"/>
      <c r="N51" s="7">
        <f t="shared" si="33"/>
        <v>0</v>
      </c>
      <c r="O51" s="9"/>
      <c r="P51" s="33"/>
      <c r="Q51" s="7">
        <f t="shared" si="14"/>
        <v>0</v>
      </c>
      <c r="R51" s="9"/>
      <c r="S51" s="33"/>
      <c r="T51" s="7">
        <f t="shared" si="15"/>
        <v>0</v>
      </c>
      <c r="U51" s="9"/>
      <c r="V51" s="33"/>
      <c r="W51" s="7">
        <f t="shared" si="16"/>
        <v>0</v>
      </c>
      <c r="X51" s="9"/>
      <c r="Y51" s="33"/>
      <c r="Z51" s="7">
        <f t="shared" si="17"/>
        <v>0</v>
      </c>
      <c r="AA51" s="9"/>
      <c r="AB51" s="33"/>
      <c r="AC51" s="7">
        <f t="shared" si="18"/>
        <v>0</v>
      </c>
      <c r="AD51" s="9"/>
      <c r="AE51" s="33"/>
      <c r="AF51" s="7">
        <f t="shared" si="19"/>
        <v>0</v>
      </c>
      <c r="AG51" s="9"/>
      <c r="AH51" s="33"/>
      <c r="AI51" s="7">
        <f t="shared" si="20"/>
        <v>0</v>
      </c>
      <c r="AJ51" s="9"/>
      <c r="AK51" s="33"/>
      <c r="AL51" s="7">
        <f t="shared" si="21"/>
        <v>0</v>
      </c>
      <c r="AM51" s="9"/>
      <c r="AN51" s="33"/>
      <c r="AO51" s="7">
        <f t="shared" si="22"/>
        <v>0</v>
      </c>
      <c r="AP51" s="9"/>
      <c r="AQ51" s="33"/>
      <c r="AR51" s="7">
        <f t="shared" si="23"/>
        <v>0</v>
      </c>
      <c r="AS51" s="9"/>
      <c r="AT51" s="33"/>
      <c r="AU51" s="7">
        <f t="shared" si="24"/>
        <v>0</v>
      </c>
      <c r="AV51" s="9"/>
      <c r="AW51" s="33"/>
      <c r="AX51" s="7">
        <f t="shared" si="25"/>
        <v>0</v>
      </c>
      <c r="AY51" s="9"/>
      <c r="AZ51" s="33"/>
      <c r="BA51" s="7">
        <f t="shared" si="26"/>
        <v>0</v>
      </c>
      <c r="BB51" s="9"/>
      <c r="BC51" s="33"/>
      <c r="BD51" s="7">
        <f t="shared" si="27"/>
        <v>0</v>
      </c>
      <c r="BE51" s="9"/>
      <c r="BF51" s="33"/>
      <c r="BG51" s="7">
        <f t="shared" si="28"/>
        <v>0</v>
      </c>
      <c r="BH51" s="9"/>
      <c r="BI51" s="33"/>
      <c r="BJ51" s="7">
        <f t="shared" si="29"/>
        <v>0</v>
      </c>
      <c r="BK51" s="9"/>
      <c r="BL51" s="33"/>
      <c r="BM51" s="7">
        <f t="shared" si="30"/>
        <v>0</v>
      </c>
    </row>
    <row r="52" spans="2:65" s="10" customFormat="1" x14ac:dyDescent="0.2">
      <c r="B52" s="34" t="s">
        <v>109</v>
      </c>
      <c r="C52" s="7"/>
      <c r="D52" s="35" t="s">
        <v>1</v>
      </c>
      <c r="E52" s="27">
        <v>647748</v>
      </c>
      <c r="F52" s="7">
        <f t="shared" si="31"/>
        <v>0</v>
      </c>
      <c r="G52" s="35" t="s">
        <v>194</v>
      </c>
      <c r="H52" s="32" t="s">
        <v>209</v>
      </c>
      <c r="I52" s="32" t="s">
        <v>209</v>
      </c>
      <c r="J52" s="23">
        <f t="shared" si="32"/>
        <v>0</v>
      </c>
      <c r="K52" s="7"/>
      <c r="L52" s="9"/>
      <c r="M52" s="33"/>
      <c r="N52" s="7">
        <f t="shared" si="33"/>
        <v>0</v>
      </c>
      <c r="O52" s="9"/>
      <c r="P52" s="33"/>
      <c r="Q52" s="7">
        <f t="shared" si="14"/>
        <v>0</v>
      </c>
      <c r="R52" s="9"/>
      <c r="S52" s="33"/>
      <c r="T52" s="7">
        <f t="shared" si="15"/>
        <v>0</v>
      </c>
      <c r="U52" s="9"/>
      <c r="V52" s="33"/>
      <c r="W52" s="7">
        <f t="shared" si="16"/>
        <v>0</v>
      </c>
      <c r="X52" s="9"/>
      <c r="Y52" s="33"/>
      <c r="Z52" s="7">
        <f t="shared" si="17"/>
        <v>0</v>
      </c>
      <c r="AA52" s="9"/>
      <c r="AB52" s="33"/>
      <c r="AC52" s="7">
        <f t="shared" si="18"/>
        <v>0</v>
      </c>
      <c r="AD52" s="9"/>
      <c r="AE52" s="33"/>
      <c r="AF52" s="7">
        <f t="shared" si="19"/>
        <v>0</v>
      </c>
      <c r="AG52" s="9"/>
      <c r="AH52" s="33"/>
      <c r="AI52" s="7">
        <f t="shared" si="20"/>
        <v>0</v>
      </c>
      <c r="AJ52" s="9"/>
      <c r="AK52" s="33"/>
      <c r="AL52" s="7">
        <f t="shared" si="21"/>
        <v>0</v>
      </c>
      <c r="AM52" s="9"/>
      <c r="AN52" s="33"/>
      <c r="AO52" s="7">
        <f t="shared" si="22"/>
        <v>0</v>
      </c>
      <c r="AP52" s="9"/>
      <c r="AQ52" s="33"/>
      <c r="AR52" s="7">
        <f t="shared" si="23"/>
        <v>0</v>
      </c>
      <c r="AS52" s="9"/>
      <c r="AT52" s="33"/>
      <c r="AU52" s="7">
        <f t="shared" si="24"/>
        <v>0</v>
      </c>
      <c r="AV52" s="9"/>
      <c r="AW52" s="33"/>
      <c r="AX52" s="7">
        <f t="shared" si="25"/>
        <v>0</v>
      </c>
      <c r="AY52" s="9"/>
      <c r="AZ52" s="33"/>
      <c r="BA52" s="7">
        <f t="shared" si="26"/>
        <v>0</v>
      </c>
      <c r="BB52" s="9"/>
      <c r="BC52" s="33"/>
      <c r="BD52" s="7">
        <f t="shared" si="27"/>
        <v>0</v>
      </c>
      <c r="BE52" s="9"/>
      <c r="BF52" s="33"/>
      <c r="BG52" s="7">
        <f t="shared" si="28"/>
        <v>0</v>
      </c>
      <c r="BH52" s="9"/>
      <c r="BI52" s="33"/>
      <c r="BJ52" s="7">
        <f t="shared" si="29"/>
        <v>0</v>
      </c>
      <c r="BK52" s="9"/>
      <c r="BL52" s="33"/>
      <c r="BM52" s="7">
        <f t="shared" si="30"/>
        <v>0</v>
      </c>
    </row>
    <row r="53" spans="2:65" s="10" customFormat="1" x14ac:dyDescent="0.2">
      <c r="B53" s="34" t="s">
        <v>110</v>
      </c>
      <c r="C53" s="7"/>
      <c r="D53" s="35" t="s">
        <v>1</v>
      </c>
      <c r="E53" s="27">
        <v>503532</v>
      </c>
      <c r="F53" s="7">
        <f t="shared" si="31"/>
        <v>0</v>
      </c>
      <c r="G53" s="35" t="s">
        <v>194</v>
      </c>
      <c r="H53" s="32" t="s">
        <v>209</v>
      </c>
      <c r="I53" s="32" t="s">
        <v>209</v>
      </c>
      <c r="J53" s="23">
        <f t="shared" si="32"/>
        <v>0</v>
      </c>
      <c r="K53" s="7"/>
      <c r="L53" s="9"/>
      <c r="M53" s="33"/>
      <c r="N53" s="7">
        <f t="shared" si="33"/>
        <v>0</v>
      </c>
      <c r="O53" s="9"/>
      <c r="P53" s="33"/>
      <c r="Q53" s="7">
        <f t="shared" si="14"/>
        <v>0</v>
      </c>
      <c r="R53" s="9"/>
      <c r="S53" s="33"/>
      <c r="T53" s="7">
        <f t="shared" si="15"/>
        <v>0</v>
      </c>
      <c r="U53" s="9"/>
      <c r="V53" s="33"/>
      <c r="W53" s="7">
        <f t="shared" si="16"/>
        <v>0</v>
      </c>
      <c r="X53" s="9"/>
      <c r="Y53" s="33"/>
      <c r="Z53" s="7">
        <f t="shared" si="17"/>
        <v>0</v>
      </c>
      <c r="AA53" s="9"/>
      <c r="AB53" s="33"/>
      <c r="AC53" s="7">
        <f t="shared" si="18"/>
        <v>0</v>
      </c>
      <c r="AD53" s="9"/>
      <c r="AE53" s="33"/>
      <c r="AF53" s="7">
        <f t="shared" si="19"/>
        <v>0</v>
      </c>
      <c r="AG53" s="9"/>
      <c r="AH53" s="33"/>
      <c r="AI53" s="7">
        <f t="shared" si="20"/>
        <v>0</v>
      </c>
      <c r="AJ53" s="9"/>
      <c r="AK53" s="33"/>
      <c r="AL53" s="7">
        <f t="shared" si="21"/>
        <v>0</v>
      </c>
      <c r="AM53" s="9"/>
      <c r="AN53" s="33"/>
      <c r="AO53" s="7">
        <f t="shared" si="22"/>
        <v>0</v>
      </c>
      <c r="AP53" s="9"/>
      <c r="AQ53" s="33"/>
      <c r="AR53" s="7">
        <f t="shared" si="23"/>
        <v>0</v>
      </c>
      <c r="AS53" s="9"/>
      <c r="AT53" s="33"/>
      <c r="AU53" s="7">
        <f t="shared" si="24"/>
        <v>0</v>
      </c>
      <c r="AV53" s="9"/>
      <c r="AW53" s="33"/>
      <c r="AX53" s="7">
        <f t="shared" si="25"/>
        <v>0</v>
      </c>
      <c r="AY53" s="9"/>
      <c r="AZ53" s="33"/>
      <c r="BA53" s="7">
        <f t="shared" si="26"/>
        <v>0</v>
      </c>
      <c r="BB53" s="9"/>
      <c r="BC53" s="33"/>
      <c r="BD53" s="7">
        <f t="shared" si="27"/>
        <v>0</v>
      </c>
      <c r="BE53" s="9"/>
      <c r="BF53" s="33"/>
      <c r="BG53" s="7">
        <f t="shared" si="28"/>
        <v>0</v>
      </c>
      <c r="BH53" s="9"/>
      <c r="BI53" s="33"/>
      <c r="BJ53" s="7">
        <f t="shared" si="29"/>
        <v>0</v>
      </c>
      <c r="BK53" s="9"/>
      <c r="BL53" s="33"/>
      <c r="BM53" s="7">
        <f t="shared" si="30"/>
        <v>0</v>
      </c>
    </row>
    <row r="54" spans="2:65" s="10" customFormat="1" x14ac:dyDescent="0.2">
      <c r="B54" s="34" t="s">
        <v>111</v>
      </c>
      <c r="C54" s="7"/>
      <c r="D54" s="35" t="s">
        <v>1</v>
      </c>
      <c r="E54" s="27">
        <v>402426</v>
      </c>
      <c r="F54" s="7">
        <f t="shared" si="31"/>
        <v>0</v>
      </c>
      <c r="G54" s="35" t="s">
        <v>194</v>
      </c>
      <c r="H54" s="32" t="s">
        <v>209</v>
      </c>
      <c r="I54" s="32" t="s">
        <v>209</v>
      </c>
      <c r="J54" s="23">
        <f t="shared" si="32"/>
        <v>0</v>
      </c>
      <c r="K54" s="7"/>
      <c r="L54" s="9"/>
      <c r="M54" s="33"/>
      <c r="N54" s="7">
        <f t="shared" si="33"/>
        <v>0</v>
      </c>
      <c r="O54" s="9"/>
      <c r="P54" s="33"/>
      <c r="Q54" s="7">
        <f t="shared" si="14"/>
        <v>0</v>
      </c>
      <c r="R54" s="9"/>
      <c r="S54" s="33"/>
      <c r="T54" s="7">
        <f t="shared" si="15"/>
        <v>0</v>
      </c>
      <c r="U54" s="9"/>
      <c r="V54" s="33"/>
      <c r="W54" s="7">
        <f t="shared" si="16"/>
        <v>0</v>
      </c>
      <c r="X54" s="9"/>
      <c r="Y54" s="33"/>
      <c r="Z54" s="7">
        <f t="shared" si="17"/>
        <v>0</v>
      </c>
      <c r="AA54" s="9"/>
      <c r="AB54" s="33"/>
      <c r="AC54" s="7">
        <f t="shared" si="18"/>
        <v>0</v>
      </c>
      <c r="AD54" s="9"/>
      <c r="AE54" s="33"/>
      <c r="AF54" s="7">
        <f t="shared" si="19"/>
        <v>0</v>
      </c>
      <c r="AG54" s="9"/>
      <c r="AH54" s="33"/>
      <c r="AI54" s="7">
        <f t="shared" si="20"/>
        <v>0</v>
      </c>
      <c r="AJ54" s="9"/>
      <c r="AK54" s="33"/>
      <c r="AL54" s="7">
        <f t="shared" si="21"/>
        <v>0</v>
      </c>
      <c r="AM54" s="9"/>
      <c r="AN54" s="33"/>
      <c r="AO54" s="7">
        <f t="shared" si="22"/>
        <v>0</v>
      </c>
      <c r="AP54" s="9"/>
      <c r="AQ54" s="33"/>
      <c r="AR54" s="7">
        <f t="shared" si="23"/>
        <v>0</v>
      </c>
      <c r="AS54" s="9"/>
      <c r="AT54" s="33"/>
      <c r="AU54" s="7">
        <f t="shared" si="24"/>
        <v>0</v>
      </c>
      <c r="AV54" s="9"/>
      <c r="AW54" s="33"/>
      <c r="AX54" s="7">
        <f t="shared" si="25"/>
        <v>0</v>
      </c>
      <c r="AY54" s="9"/>
      <c r="AZ54" s="33"/>
      <c r="BA54" s="7">
        <f t="shared" si="26"/>
        <v>0</v>
      </c>
      <c r="BB54" s="9"/>
      <c r="BC54" s="33"/>
      <c r="BD54" s="7">
        <f t="shared" si="27"/>
        <v>0</v>
      </c>
      <c r="BE54" s="9"/>
      <c r="BF54" s="33"/>
      <c r="BG54" s="7">
        <f t="shared" si="28"/>
        <v>0</v>
      </c>
      <c r="BH54" s="9"/>
      <c r="BI54" s="33"/>
      <c r="BJ54" s="7">
        <f t="shared" si="29"/>
        <v>0</v>
      </c>
      <c r="BK54" s="9"/>
      <c r="BL54" s="33"/>
      <c r="BM54" s="7">
        <f t="shared" si="30"/>
        <v>0</v>
      </c>
    </row>
    <row r="55" spans="2:65" s="10" customFormat="1" x14ac:dyDescent="0.2">
      <c r="B55" s="34" t="s">
        <v>112</v>
      </c>
      <c r="C55" s="7"/>
      <c r="D55" s="35" t="s">
        <v>1</v>
      </c>
      <c r="E55" s="27">
        <v>291996</v>
      </c>
      <c r="F55" s="7">
        <f t="shared" si="31"/>
        <v>0</v>
      </c>
      <c r="G55" s="35" t="s">
        <v>194</v>
      </c>
      <c r="H55" s="32" t="s">
        <v>209</v>
      </c>
      <c r="I55" s="32" t="s">
        <v>209</v>
      </c>
      <c r="J55" s="23">
        <f t="shared" si="32"/>
        <v>0</v>
      </c>
      <c r="K55" s="7"/>
      <c r="L55" s="9"/>
      <c r="M55" s="33"/>
      <c r="N55" s="7">
        <f t="shared" si="33"/>
        <v>0</v>
      </c>
      <c r="O55" s="9"/>
      <c r="P55" s="33"/>
      <c r="Q55" s="7">
        <f t="shared" si="14"/>
        <v>0</v>
      </c>
      <c r="R55" s="9"/>
      <c r="S55" s="33"/>
      <c r="T55" s="7">
        <f t="shared" si="15"/>
        <v>0</v>
      </c>
      <c r="U55" s="9"/>
      <c r="V55" s="33"/>
      <c r="W55" s="7">
        <f t="shared" si="16"/>
        <v>0</v>
      </c>
      <c r="X55" s="9"/>
      <c r="Y55" s="33"/>
      <c r="Z55" s="7">
        <f t="shared" si="17"/>
        <v>0</v>
      </c>
      <c r="AA55" s="9"/>
      <c r="AB55" s="33"/>
      <c r="AC55" s="7">
        <f t="shared" si="18"/>
        <v>0</v>
      </c>
      <c r="AD55" s="9"/>
      <c r="AE55" s="33"/>
      <c r="AF55" s="7">
        <f t="shared" si="19"/>
        <v>0</v>
      </c>
      <c r="AG55" s="9"/>
      <c r="AH55" s="33"/>
      <c r="AI55" s="7">
        <f t="shared" si="20"/>
        <v>0</v>
      </c>
      <c r="AJ55" s="9"/>
      <c r="AK55" s="33"/>
      <c r="AL55" s="7">
        <f t="shared" si="21"/>
        <v>0</v>
      </c>
      <c r="AM55" s="9"/>
      <c r="AN55" s="33"/>
      <c r="AO55" s="7">
        <f t="shared" si="22"/>
        <v>0</v>
      </c>
      <c r="AP55" s="9"/>
      <c r="AQ55" s="33"/>
      <c r="AR55" s="7">
        <f t="shared" si="23"/>
        <v>0</v>
      </c>
      <c r="AS55" s="9"/>
      <c r="AT55" s="33"/>
      <c r="AU55" s="7">
        <f t="shared" si="24"/>
        <v>0</v>
      </c>
      <c r="AV55" s="9"/>
      <c r="AW55" s="33"/>
      <c r="AX55" s="7">
        <f t="shared" si="25"/>
        <v>0</v>
      </c>
      <c r="AY55" s="9"/>
      <c r="AZ55" s="33"/>
      <c r="BA55" s="7">
        <f t="shared" si="26"/>
        <v>0</v>
      </c>
      <c r="BB55" s="9"/>
      <c r="BC55" s="33"/>
      <c r="BD55" s="7">
        <f t="shared" si="27"/>
        <v>0</v>
      </c>
      <c r="BE55" s="9"/>
      <c r="BF55" s="33"/>
      <c r="BG55" s="7">
        <f t="shared" si="28"/>
        <v>0</v>
      </c>
      <c r="BH55" s="9"/>
      <c r="BI55" s="33"/>
      <c r="BJ55" s="7">
        <f t="shared" si="29"/>
        <v>0</v>
      </c>
      <c r="BK55" s="9"/>
      <c r="BL55" s="33"/>
      <c r="BM55" s="7">
        <f t="shared" si="30"/>
        <v>0</v>
      </c>
    </row>
    <row r="56" spans="2:65" s="10" customFormat="1" x14ac:dyDescent="0.2">
      <c r="B56" s="34" t="s">
        <v>113</v>
      </c>
      <c r="C56" s="7"/>
      <c r="D56" s="35" t="s">
        <v>1</v>
      </c>
      <c r="E56" s="27">
        <v>367362</v>
      </c>
      <c r="F56" s="7">
        <f t="shared" si="31"/>
        <v>0</v>
      </c>
      <c r="G56" s="35" t="s">
        <v>194</v>
      </c>
      <c r="H56" s="32" t="s">
        <v>209</v>
      </c>
      <c r="I56" s="32" t="s">
        <v>209</v>
      </c>
      <c r="J56" s="23">
        <f t="shared" si="32"/>
        <v>0</v>
      </c>
      <c r="K56" s="7"/>
      <c r="L56" s="9"/>
      <c r="M56" s="33"/>
      <c r="N56" s="7">
        <f t="shared" si="33"/>
        <v>0</v>
      </c>
      <c r="O56" s="9"/>
      <c r="P56" s="33"/>
      <c r="Q56" s="7">
        <f t="shared" si="14"/>
        <v>0</v>
      </c>
      <c r="R56" s="9"/>
      <c r="S56" s="33"/>
      <c r="T56" s="7">
        <f t="shared" si="15"/>
        <v>0</v>
      </c>
      <c r="U56" s="9"/>
      <c r="V56" s="33"/>
      <c r="W56" s="7">
        <f t="shared" si="16"/>
        <v>0</v>
      </c>
      <c r="X56" s="9"/>
      <c r="Y56" s="33"/>
      <c r="Z56" s="7">
        <f t="shared" si="17"/>
        <v>0</v>
      </c>
      <c r="AA56" s="9"/>
      <c r="AB56" s="33"/>
      <c r="AC56" s="7">
        <f t="shared" si="18"/>
        <v>0</v>
      </c>
      <c r="AD56" s="9"/>
      <c r="AE56" s="33"/>
      <c r="AF56" s="7">
        <f t="shared" si="19"/>
        <v>0</v>
      </c>
      <c r="AG56" s="9"/>
      <c r="AH56" s="33"/>
      <c r="AI56" s="7">
        <f t="shared" si="20"/>
        <v>0</v>
      </c>
      <c r="AJ56" s="9"/>
      <c r="AK56" s="33"/>
      <c r="AL56" s="7">
        <f t="shared" si="21"/>
        <v>0</v>
      </c>
      <c r="AM56" s="9"/>
      <c r="AN56" s="33"/>
      <c r="AO56" s="7">
        <f t="shared" si="22"/>
        <v>0</v>
      </c>
      <c r="AP56" s="9"/>
      <c r="AQ56" s="33"/>
      <c r="AR56" s="7">
        <f t="shared" si="23"/>
        <v>0</v>
      </c>
      <c r="AS56" s="9"/>
      <c r="AT56" s="33"/>
      <c r="AU56" s="7">
        <f t="shared" si="24"/>
        <v>0</v>
      </c>
      <c r="AV56" s="9"/>
      <c r="AW56" s="33"/>
      <c r="AX56" s="7">
        <f t="shared" si="25"/>
        <v>0</v>
      </c>
      <c r="AY56" s="9"/>
      <c r="AZ56" s="33"/>
      <c r="BA56" s="7">
        <f t="shared" si="26"/>
        <v>0</v>
      </c>
      <c r="BB56" s="9"/>
      <c r="BC56" s="33"/>
      <c r="BD56" s="7">
        <f t="shared" si="27"/>
        <v>0</v>
      </c>
      <c r="BE56" s="9"/>
      <c r="BF56" s="33"/>
      <c r="BG56" s="7">
        <f t="shared" si="28"/>
        <v>0</v>
      </c>
      <c r="BH56" s="9"/>
      <c r="BI56" s="33"/>
      <c r="BJ56" s="7">
        <f t="shared" si="29"/>
        <v>0</v>
      </c>
      <c r="BK56" s="9"/>
      <c r="BL56" s="33"/>
      <c r="BM56" s="7">
        <f t="shared" si="30"/>
        <v>0</v>
      </c>
    </row>
    <row r="57" spans="2:65" s="10" customFormat="1" x14ac:dyDescent="0.2">
      <c r="B57" s="34" t="s">
        <v>114</v>
      </c>
      <c r="C57" s="7"/>
      <c r="D57" s="35" t="s">
        <v>1</v>
      </c>
      <c r="E57" s="27">
        <v>390546</v>
      </c>
      <c r="F57" s="7">
        <f t="shared" si="31"/>
        <v>0</v>
      </c>
      <c r="G57" s="35" t="s">
        <v>194</v>
      </c>
      <c r="H57" s="32" t="s">
        <v>209</v>
      </c>
      <c r="I57" s="32" t="s">
        <v>209</v>
      </c>
      <c r="J57" s="23">
        <f t="shared" si="32"/>
        <v>0</v>
      </c>
      <c r="K57" s="7"/>
      <c r="L57" s="9"/>
      <c r="M57" s="33"/>
      <c r="N57" s="7">
        <f t="shared" si="33"/>
        <v>0</v>
      </c>
      <c r="O57" s="9"/>
      <c r="P57" s="33"/>
      <c r="Q57" s="7">
        <f t="shared" si="14"/>
        <v>0</v>
      </c>
      <c r="R57" s="9"/>
      <c r="S57" s="33"/>
      <c r="T57" s="7">
        <f t="shared" si="15"/>
        <v>0</v>
      </c>
      <c r="U57" s="9"/>
      <c r="V57" s="33"/>
      <c r="W57" s="7">
        <f t="shared" si="16"/>
        <v>0</v>
      </c>
      <c r="X57" s="9"/>
      <c r="Y57" s="33"/>
      <c r="Z57" s="7">
        <f t="shared" si="17"/>
        <v>0</v>
      </c>
      <c r="AA57" s="9"/>
      <c r="AB57" s="33"/>
      <c r="AC57" s="7">
        <f t="shared" si="18"/>
        <v>0</v>
      </c>
      <c r="AD57" s="9"/>
      <c r="AE57" s="33"/>
      <c r="AF57" s="7">
        <f t="shared" si="19"/>
        <v>0</v>
      </c>
      <c r="AG57" s="9"/>
      <c r="AH57" s="33"/>
      <c r="AI57" s="7">
        <f t="shared" si="20"/>
        <v>0</v>
      </c>
      <c r="AJ57" s="9"/>
      <c r="AK57" s="33"/>
      <c r="AL57" s="7">
        <f t="shared" si="21"/>
        <v>0</v>
      </c>
      <c r="AM57" s="9"/>
      <c r="AN57" s="33"/>
      <c r="AO57" s="7">
        <f t="shared" si="22"/>
        <v>0</v>
      </c>
      <c r="AP57" s="9"/>
      <c r="AQ57" s="33"/>
      <c r="AR57" s="7">
        <f t="shared" si="23"/>
        <v>0</v>
      </c>
      <c r="AS57" s="9"/>
      <c r="AT57" s="33"/>
      <c r="AU57" s="7">
        <f t="shared" si="24"/>
        <v>0</v>
      </c>
      <c r="AV57" s="9"/>
      <c r="AW57" s="33"/>
      <c r="AX57" s="7">
        <f t="shared" si="25"/>
        <v>0</v>
      </c>
      <c r="AY57" s="9"/>
      <c r="AZ57" s="33"/>
      <c r="BA57" s="7">
        <f t="shared" si="26"/>
        <v>0</v>
      </c>
      <c r="BB57" s="9"/>
      <c r="BC57" s="33"/>
      <c r="BD57" s="7">
        <f t="shared" si="27"/>
        <v>0</v>
      </c>
      <c r="BE57" s="9"/>
      <c r="BF57" s="33"/>
      <c r="BG57" s="7">
        <f t="shared" si="28"/>
        <v>0</v>
      </c>
      <c r="BH57" s="9"/>
      <c r="BI57" s="33"/>
      <c r="BJ57" s="7">
        <f t="shared" si="29"/>
        <v>0</v>
      </c>
      <c r="BK57" s="9"/>
      <c r="BL57" s="33"/>
      <c r="BM57" s="7">
        <f t="shared" si="30"/>
        <v>0</v>
      </c>
    </row>
    <row r="58" spans="2:65" s="10" customFormat="1" x14ac:dyDescent="0.2">
      <c r="B58" s="34" t="s">
        <v>115</v>
      </c>
      <c r="C58" s="7"/>
      <c r="D58" s="35" t="s">
        <v>1</v>
      </c>
      <c r="E58" s="27">
        <v>376812</v>
      </c>
      <c r="F58" s="7">
        <f t="shared" si="31"/>
        <v>0</v>
      </c>
      <c r="G58" s="35" t="s">
        <v>194</v>
      </c>
      <c r="H58" s="32" t="s">
        <v>209</v>
      </c>
      <c r="I58" s="32" t="s">
        <v>209</v>
      </c>
      <c r="J58" s="23">
        <f t="shared" si="32"/>
        <v>0</v>
      </c>
      <c r="K58" s="7"/>
      <c r="L58" s="9"/>
      <c r="M58" s="33"/>
      <c r="N58" s="7">
        <f t="shared" si="33"/>
        <v>0</v>
      </c>
      <c r="O58" s="9"/>
      <c r="P58" s="33"/>
      <c r="Q58" s="7">
        <f t="shared" si="14"/>
        <v>0</v>
      </c>
      <c r="R58" s="9"/>
      <c r="S58" s="33"/>
      <c r="T58" s="7">
        <f t="shared" si="15"/>
        <v>0</v>
      </c>
      <c r="U58" s="9"/>
      <c r="V58" s="33"/>
      <c r="W58" s="7">
        <f t="shared" si="16"/>
        <v>0</v>
      </c>
      <c r="X58" s="9"/>
      <c r="Y58" s="33"/>
      <c r="Z58" s="7">
        <f t="shared" si="17"/>
        <v>0</v>
      </c>
      <c r="AA58" s="9"/>
      <c r="AB58" s="33"/>
      <c r="AC58" s="7">
        <f t="shared" si="18"/>
        <v>0</v>
      </c>
      <c r="AD58" s="9"/>
      <c r="AE58" s="33"/>
      <c r="AF58" s="7">
        <f t="shared" si="19"/>
        <v>0</v>
      </c>
      <c r="AG58" s="9"/>
      <c r="AH58" s="33"/>
      <c r="AI58" s="7">
        <f t="shared" si="20"/>
        <v>0</v>
      </c>
      <c r="AJ58" s="9"/>
      <c r="AK58" s="33"/>
      <c r="AL58" s="7">
        <f t="shared" si="21"/>
        <v>0</v>
      </c>
      <c r="AM58" s="9"/>
      <c r="AN58" s="33"/>
      <c r="AO58" s="7">
        <f t="shared" si="22"/>
        <v>0</v>
      </c>
      <c r="AP58" s="9"/>
      <c r="AQ58" s="33"/>
      <c r="AR58" s="7">
        <f t="shared" si="23"/>
        <v>0</v>
      </c>
      <c r="AS58" s="9"/>
      <c r="AT58" s="33"/>
      <c r="AU58" s="7">
        <f t="shared" si="24"/>
        <v>0</v>
      </c>
      <c r="AV58" s="9"/>
      <c r="AW58" s="33"/>
      <c r="AX58" s="7">
        <f t="shared" si="25"/>
        <v>0</v>
      </c>
      <c r="AY58" s="9"/>
      <c r="AZ58" s="33"/>
      <c r="BA58" s="7">
        <f t="shared" si="26"/>
        <v>0</v>
      </c>
      <c r="BB58" s="9"/>
      <c r="BC58" s="33"/>
      <c r="BD58" s="7">
        <f t="shared" si="27"/>
        <v>0</v>
      </c>
      <c r="BE58" s="9"/>
      <c r="BF58" s="33"/>
      <c r="BG58" s="7">
        <f t="shared" si="28"/>
        <v>0</v>
      </c>
      <c r="BH58" s="9"/>
      <c r="BI58" s="33"/>
      <c r="BJ58" s="7">
        <f t="shared" si="29"/>
        <v>0</v>
      </c>
      <c r="BK58" s="9"/>
      <c r="BL58" s="33"/>
      <c r="BM58" s="7">
        <f t="shared" si="30"/>
        <v>0</v>
      </c>
    </row>
    <row r="59" spans="2:65" s="10" customFormat="1" x14ac:dyDescent="0.2">
      <c r="B59" s="34" t="s">
        <v>116</v>
      </c>
      <c r="C59" s="7"/>
      <c r="D59" s="35" t="s">
        <v>1</v>
      </c>
      <c r="E59" s="27">
        <v>278946</v>
      </c>
      <c r="F59" s="7">
        <f t="shared" si="31"/>
        <v>0</v>
      </c>
      <c r="G59" s="35" t="s">
        <v>194</v>
      </c>
      <c r="H59" s="32" t="s">
        <v>209</v>
      </c>
      <c r="I59" s="32" t="s">
        <v>209</v>
      </c>
      <c r="J59" s="23">
        <f t="shared" si="32"/>
        <v>0</v>
      </c>
      <c r="K59" s="7"/>
      <c r="L59" s="9"/>
      <c r="M59" s="33"/>
      <c r="N59" s="7">
        <f t="shared" si="33"/>
        <v>0</v>
      </c>
      <c r="O59" s="9"/>
      <c r="P59" s="33"/>
      <c r="Q59" s="7">
        <f t="shared" si="14"/>
        <v>0</v>
      </c>
      <c r="R59" s="9"/>
      <c r="S59" s="33"/>
      <c r="T59" s="7">
        <f t="shared" si="15"/>
        <v>0</v>
      </c>
      <c r="U59" s="9"/>
      <c r="V59" s="33"/>
      <c r="W59" s="7">
        <f t="shared" si="16"/>
        <v>0</v>
      </c>
      <c r="X59" s="9"/>
      <c r="Y59" s="33"/>
      <c r="Z59" s="7">
        <f t="shared" si="17"/>
        <v>0</v>
      </c>
      <c r="AA59" s="9"/>
      <c r="AB59" s="33"/>
      <c r="AC59" s="7">
        <f t="shared" si="18"/>
        <v>0</v>
      </c>
      <c r="AD59" s="9"/>
      <c r="AE59" s="33"/>
      <c r="AF59" s="7">
        <f t="shared" si="19"/>
        <v>0</v>
      </c>
      <c r="AG59" s="9"/>
      <c r="AH59" s="33"/>
      <c r="AI59" s="7">
        <f t="shared" si="20"/>
        <v>0</v>
      </c>
      <c r="AJ59" s="9"/>
      <c r="AK59" s="33"/>
      <c r="AL59" s="7">
        <f t="shared" si="21"/>
        <v>0</v>
      </c>
      <c r="AM59" s="9"/>
      <c r="AN59" s="33"/>
      <c r="AO59" s="7">
        <f t="shared" si="22"/>
        <v>0</v>
      </c>
      <c r="AP59" s="9"/>
      <c r="AQ59" s="33"/>
      <c r="AR59" s="7">
        <f t="shared" si="23"/>
        <v>0</v>
      </c>
      <c r="AS59" s="9"/>
      <c r="AT59" s="33"/>
      <c r="AU59" s="7">
        <f t="shared" si="24"/>
        <v>0</v>
      </c>
      <c r="AV59" s="9"/>
      <c r="AW59" s="33"/>
      <c r="AX59" s="7">
        <f t="shared" si="25"/>
        <v>0</v>
      </c>
      <c r="AY59" s="9"/>
      <c r="AZ59" s="33"/>
      <c r="BA59" s="7">
        <f t="shared" si="26"/>
        <v>0</v>
      </c>
      <c r="BB59" s="9"/>
      <c r="BC59" s="33"/>
      <c r="BD59" s="7">
        <f t="shared" si="27"/>
        <v>0</v>
      </c>
      <c r="BE59" s="9"/>
      <c r="BF59" s="33"/>
      <c r="BG59" s="7">
        <f t="shared" si="28"/>
        <v>0</v>
      </c>
      <c r="BH59" s="9"/>
      <c r="BI59" s="33"/>
      <c r="BJ59" s="7">
        <f t="shared" si="29"/>
        <v>0</v>
      </c>
      <c r="BK59" s="9"/>
      <c r="BL59" s="33"/>
      <c r="BM59" s="7">
        <f t="shared" si="30"/>
        <v>0</v>
      </c>
    </row>
    <row r="60" spans="2:65" s="10" customFormat="1" x14ac:dyDescent="0.2">
      <c r="B60" s="34" t="s">
        <v>117</v>
      </c>
      <c r="C60" s="7"/>
      <c r="D60" s="35" t="s">
        <v>1</v>
      </c>
      <c r="E60" s="27">
        <v>840546</v>
      </c>
      <c r="F60" s="7">
        <f t="shared" si="31"/>
        <v>0</v>
      </c>
      <c r="G60" s="35" t="s">
        <v>194</v>
      </c>
      <c r="H60" s="32" t="s">
        <v>209</v>
      </c>
      <c r="I60" s="32" t="s">
        <v>209</v>
      </c>
      <c r="J60" s="23">
        <f t="shared" si="32"/>
        <v>0</v>
      </c>
      <c r="K60" s="7"/>
      <c r="L60" s="9"/>
      <c r="M60" s="33"/>
      <c r="N60" s="7">
        <f t="shared" si="33"/>
        <v>0</v>
      </c>
      <c r="O60" s="9"/>
      <c r="P60" s="33"/>
      <c r="Q60" s="7">
        <f t="shared" si="14"/>
        <v>0</v>
      </c>
      <c r="R60" s="9"/>
      <c r="S60" s="33"/>
      <c r="T60" s="7">
        <f t="shared" si="15"/>
        <v>0</v>
      </c>
      <c r="U60" s="9"/>
      <c r="V60" s="33"/>
      <c r="W60" s="7">
        <f t="shared" si="16"/>
        <v>0</v>
      </c>
      <c r="X60" s="9"/>
      <c r="Y60" s="33"/>
      <c r="Z60" s="7">
        <f t="shared" si="17"/>
        <v>0</v>
      </c>
      <c r="AA60" s="9"/>
      <c r="AB60" s="33"/>
      <c r="AC60" s="7">
        <f t="shared" si="18"/>
        <v>0</v>
      </c>
      <c r="AD60" s="9"/>
      <c r="AE60" s="33"/>
      <c r="AF60" s="7">
        <f t="shared" si="19"/>
        <v>0</v>
      </c>
      <c r="AG60" s="9"/>
      <c r="AH60" s="33"/>
      <c r="AI60" s="7">
        <f t="shared" si="20"/>
        <v>0</v>
      </c>
      <c r="AJ60" s="9"/>
      <c r="AK60" s="33"/>
      <c r="AL60" s="7">
        <f t="shared" si="21"/>
        <v>0</v>
      </c>
      <c r="AM60" s="9"/>
      <c r="AN60" s="33"/>
      <c r="AO60" s="7">
        <f t="shared" si="22"/>
        <v>0</v>
      </c>
      <c r="AP60" s="9"/>
      <c r="AQ60" s="33"/>
      <c r="AR60" s="7">
        <f t="shared" si="23"/>
        <v>0</v>
      </c>
      <c r="AS60" s="9"/>
      <c r="AT60" s="33"/>
      <c r="AU60" s="7">
        <f t="shared" si="24"/>
        <v>0</v>
      </c>
      <c r="AV60" s="9"/>
      <c r="AW60" s="33"/>
      <c r="AX60" s="7">
        <f t="shared" si="25"/>
        <v>0</v>
      </c>
      <c r="AY60" s="9"/>
      <c r="AZ60" s="33"/>
      <c r="BA60" s="7">
        <f t="shared" si="26"/>
        <v>0</v>
      </c>
      <c r="BB60" s="9"/>
      <c r="BC60" s="33"/>
      <c r="BD60" s="7">
        <f t="shared" si="27"/>
        <v>0</v>
      </c>
      <c r="BE60" s="9"/>
      <c r="BF60" s="33"/>
      <c r="BG60" s="7">
        <f t="shared" si="28"/>
        <v>0</v>
      </c>
      <c r="BH60" s="9"/>
      <c r="BI60" s="33"/>
      <c r="BJ60" s="7">
        <f t="shared" si="29"/>
        <v>0</v>
      </c>
      <c r="BK60" s="9"/>
      <c r="BL60" s="33"/>
      <c r="BM60" s="7">
        <f t="shared" si="30"/>
        <v>0</v>
      </c>
    </row>
    <row r="61" spans="2:65" s="10" customFormat="1" x14ac:dyDescent="0.2">
      <c r="B61" s="34" t="s">
        <v>118</v>
      </c>
      <c r="C61" s="7"/>
      <c r="D61" s="35" t="s">
        <v>1</v>
      </c>
      <c r="E61" s="27">
        <v>571662</v>
      </c>
      <c r="F61" s="7">
        <f t="shared" si="31"/>
        <v>0</v>
      </c>
      <c r="G61" s="35" t="s">
        <v>194</v>
      </c>
      <c r="H61" s="32" t="s">
        <v>209</v>
      </c>
      <c r="I61" s="32" t="s">
        <v>209</v>
      </c>
      <c r="J61" s="23">
        <f t="shared" si="32"/>
        <v>0</v>
      </c>
      <c r="K61" s="7"/>
      <c r="L61" s="9"/>
      <c r="M61" s="33"/>
      <c r="N61" s="7">
        <f t="shared" si="33"/>
        <v>0</v>
      </c>
      <c r="O61" s="9"/>
      <c r="P61" s="33"/>
      <c r="Q61" s="7">
        <f t="shared" si="14"/>
        <v>0</v>
      </c>
      <c r="R61" s="9"/>
      <c r="S61" s="33"/>
      <c r="T61" s="7">
        <f t="shared" si="15"/>
        <v>0</v>
      </c>
      <c r="U61" s="9"/>
      <c r="V61" s="33"/>
      <c r="W61" s="7">
        <f t="shared" si="16"/>
        <v>0</v>
      </c>
      <c r="X61" s="9"/>
      <c r="Y61" s="33"/>
      <c r="Z61" s="7">
        <f t="shared" si="17"/>
        <v>0</v>
      </c>
      <c r="AA61" s="9"/>
      <c r="AB61" s="33"/>
      <c r="AC61" s="7">
        <f t="shared" si="18"/>
        <v>0</v>
      </c>
      <c r="AD61" s="9"/>
      <c r="AE61" s="33"/>
      <c r="AF61" s="7">
        <f t="shared" si="19"/>
        <v>0</v>
      </c>
      <c r="AG61" s="9"/>
      <c r="AH61" s="33"/>
      <c r="AI61" s="7">
        <f t="shared" si="20"/>
        <v>0</v>
      </c>
      <c r="AJ61" s="9"/>
      <c r="AK61" s="33"/>
      <c r="AL61" s="7">
        <f t="shared" si="21"/>
        <v>0</v>
      </c>
      <c r="AM61" s="9"/>
      <c r="AN61" s="33"/>
      <c r="AO61" s="7">
        <f t="shared" si="22"/>
        <v>0</v>
      </c>
      <c r="AP61" s="9"/>
      <c r="AQ61" s="33"/>
      <c r="AR61" s="7">
        <f t="shared" si="23"/>
        <v>0</v>
      </c>
      <c r="AS61" s="9"/>
      <c r="AT61" s="33"/>
      <c r="AU61" s="7">
        <f t="shared" si="24"/>
        <v>0</v>
      </c>
      <c r="AV61" s="9"/>
      <c r="AW61" s="33"/>
      <c r="AX61" s="7">
        <f t="shared" si="25"/>
        <v>0</v>
      </c>
      <c r="AY61" s="9"/>
      <c r="AZ61" s="33"/>
      <c r="BA61" s="7">
        <f t="shared" si="26"/>
        <v>0</v>
      </c>
      <c r="BB61" s="9"/>
      <c r="BC61" s="33"/>
      <c r="BD61" s="7">
        <f t="shared" si="27"/>
        <v>0</v>
      </c>
      <c r="BE61" s="9"/>
      <c r="BF61" s="33"/>
      <c r="BG61" s="7">
        <f t="shared" si="28"/>
        <v>0</v>
      </c>
      <c r="BH61" s="9"/>
      <c r="BI61" s="33"/>
      <c r="BJ61" s="7">
        <f t="shared" si="29"/>
        <v>0</v>
      </c>
      <c r="BK61" s="9"/>
      <c r="BL61" s="33"/>
      <c r="BM61" s="7">
        <f t="shared" si="30"/>
        <v>0</v>
      </c>
    </row>
    <row r="62" spans="2:65" s="10" customFormat="1" x14ac:dyDescent="0.2">
      <c r="B62" s="34" t="s">
        <v>119</v>
      </c>
      <c r="C62" s="7"/>
      <c r="D62" s="35" t="s">
        <v>1</v>
      </c>
      <c r="E62" s="27">
        <v>474588</v>
      </c>
      <c r="F62" s="7">
        <f t="shared" si="31"/>
        <v>0</v>
      </c>
      <c r="G62" s="35" t="s">
        <v>194</v>
      </c>
      <c r="H62" s="32" t="s">
        <v>209</v>
      </c>
      <c r="I62" s="32" t="s">
        <v>209</v>
      </c>
      <c r="J62" s="23">
        <f t="shared" si="32"/>
        <v>0</v>
      </c>
      <c r="K62" s="7"/>
      <c r="L62" s="9"/>
      <c r="M62" s="33"/>
      <c r="N62" s="7">
        <f t="shared" si="33"/>
        <v>0</v>
      </c>
      <c r="O62" s="9"/>
      <c r="P62" s="33"/>
      <c r="Q62" s="7">
        <f t="shared" si="14"/>
        <v>0</v>
      </c>
      <c r="R62" s="9"/>
      <c r="S62" s="33"/>
      <c r="T62" s="7">
        <f t="shared" si="15"/>
        <v>0</v>
      </c>
      <c r="U62" s="9"/>
      <c r="V62" s="33"/>
      <c r="W62" s="7">
        <f t="shared" si="16"/>
        <v>0</v>
      </c>
      <c r="X62" s="9"/>
      <c r="Y62" s="33"/>
      <c r="Z62" s="7">
        <f t="shared" si="17"/>
        <v>0</v>
      </c>
      <c r="AA62" s="9"/>
      <c r="AB62" s="33"/>
      <c r="AC62" s="7">
        <f t="shared" si="18"/>
        <v>0</v>
      </c>
      <c r="AD62" s="9"/>
      <c r="AE62" s="33"/>
      <c r="AF62" s="7">
        <f t="shared" si="19"/>
        <v>0</v>
      </c>
      <c r="AG62" s="9"/>
      <c r="AH62" s="33"/>
      <c r="AI62" s="7">
        <f t="shared" si="20"/>
        <v>0</v>
      </c>
      <c r="AJ62" s="9"/>
      <c r="AK62" s="33"/>
      <c r="AL62" s="7">
        <f t="shared" si="21"/>
        <v>0</v>
      </c>
      <c r="AM62" s="9"/>
      <c r="AN62" s="33"/>
      <c r="AO62" s="7">
        <f t="shared" si="22"/>
        <v>0</v>
      </c>
      <c r="AP62" s="9"/>
      <c r="AQ62" s="33"/>
      <c r="AR62" s="7">
        <f t="shared" si="23"/>
        <v>0</v>
      </c>
      <c r="AS62" s="9"/>
      <c r="AT62" s="33"/>
      <c r="AU62" s="7">
        <f t="shared" si="24"/>
        <v>0</v>
      </c>
      <c r="AV62" s="9"/>
      <c r="AW62" s="33"/>
      <c r="AX62" s="7">
        <f t="shared" si="25"/>
        <v>0</v>
      </c>
      <c r="AY62" s="9"/>
      <c r="AZ62" s="33"/>
      <c r="BA62" s="7">
        <f t="shared" si="26"/>
        <v>0</v>
      </c>
      <c r="BB62" s="9"/>
      <c r="BC62" s="33"/>
      <c r="BD62" s="7">
        <f t="shared" si="27"/>
        <v>0</v>
      </c>
      <c r="BE62" s="9"/>
      <c r="BF62" s="33"/>
      <c r="BG62" s="7">
        <f t="shared" si="28"/>
        <v>0</v>
      </c>
      <c r="BH62" s="9"/>
      <c r="BI62" s="33"/>
      <c r="BJ62" s="7">
        <f t="shared" si="29"/>
        <v>0</v>
      </c>
      <c r="BK62" s="9"/>
      <c r="BL62" s="33"/>
      <c r="BM62" s="7">
        <f t="shared" si="30"/>
        <v>0</v>
      </c>
    </row>
    <row r="63" spans="2:65" s="10" customFormat="1" x14ac:dyDescent="0.2">
      <c r="B63" s="34" t="s">
        <v>120</v>
      </c>
      <c r="C63" s="7"/>
      <c r="D63" s="35" t="s">
        <v>1</v>
      </c>
      <c r="E63" s="27">
        <v>369864</v>
      </c>
      <c r="F63" s="7">
        <f t="shared" si="31"/>
        <v>0</v>
      </c>
      <c r="G63" s="35" t="s">
        <v>194</v>
      </c>
      <c r="H63" s="32" t="s">
        <v>209</v>
      </c>
      <c r="I63" s="32" t="s">
        <v>209</v>
      </c>
      <c r="J63" s="23">
        <f t="shared" si="32"/>
        <v>0</v>
      </c>
      <c r="K63" s="7"/>
      <c r="L63" s="9"/>
      <c r="M63" s="33"/>
      <c r="N63" s="7">
        <f t="shared" si="33"/>
        <v>0</v>
      </c>
      <c r="O63" s="9"/>
      <c r="P63" s="33"/>
      <c r="Q63" s="7">
        <f t="shared" si="14"/>
        <v>0</v>
      </c>
      <c r="R63" s="9"/>
      <c r="S63" s="33"/>
      <c r="T63" s="7">
        <f t="shared" si="15"/>
        <v>0</v>
      </c>
      <c r="U63" s="9"/>
      <c r="V63" s="33"/>
      <c r="W63" s="7">
        <f t="shared" si="16"/>
        <v>0</v>
      </c>
      <c r="X63" s="9"/>
      <c r="Y63" s="33"/>
      <c r="Z63" s="7">
        <f t="shared" si="17"/>
        <v>0</v>
      </c>
      <c r="AA63" s="9"/>
      <c r="AB63" s="33"/>
      <c r="AC63" s="7">
        <f t="shared" si="18"/>
        <v>0</v>
      </c>
      <c r="AD63" s="9"/>
      <c r="AE63" s="33"/>
      <c r="AF63" s="7">
        <f t="shared" si="19"/>
        <v>0</v>
      </c>
      <c r="AG63" s="9"/>
      <c r="AH63" s="33"/>
      <c r="AI63" s="7">
        <f t="shared" si="20"/>
        <v>0</v>
      </c>
      <c r="AJ63" s="9"/>
      <c r="AK63" s="33"/>
      <c r="AL63" s="7">
        <f t="shared" si="21"/>
        <v>0</v>
      </c>
      <c r="AM63" s="9"/>
      <c r="AN63" s="33"/>
      <c r="AO63" s="7">
        <f t="shared" si="22"/>
        <v>0</v>
      </c>
      <c r="AP63" s="9"/>
      <c r="AQ63" s="33"/>
      <c r="AR63" s="7">
        <f t="shared" si="23"/>
        <v>0</v>
      </c>
      <c r="AS63" s="9"/>
      <c r="AT63" s="33"/>
      <c r="AU63" s="7">
        <f t="shared" si="24"/>
        <v>0</v>
      </c>
      <c r="AV63" s="9"/>
      <c r="AW63" s="33"/>
      <c r="AX63" s="7">
        <f t="shared" si="25"/>
        <v>0</v>
      </c>
      <c r="AY63" s="9"/>
      <c r="AZ63" s="33"/>
      <c r="BA63" s="7">
        <f t="shared" si="26"/>
        <v>0</v>
      </c>
      <c r="BB63" s="9"/>
      <c r="BC63" s="33"/>
      <c r="BD63" s="7">
        <f t="shared" si="27"/>
        <v>0</v>
      </c>
      <c r="BE63" s="9"/>
      <c r="BF63" s="33"/>
      <c r="BG63" s="7">
        <f t="shared" si="28"/>
        <v>0</v>
      </c>
      <c r="BH63" s="9"/>
      <c r="BI63" s="33"/>
      <c r="BJ63" s="7">
        <f t="shared" si="29"/>
        <v>0</v>
      </c>
      <c r="BK63" s="9"/>
      <c r="BL63" s="33"/>
      <c r="BM63" s="7">
        <f t="shared" si="30"/>
        <v>0</v>
      </c>
    </row>
    <row r="64" spans="2:65" s="10" customFormat="1" x14ac:dyDescent="0.2">
      <c r="B64" s="34" t="s">
        <v>121</v>
      </c>
      <c r="C64" s="7"/>
      <c r="D64" s="35" t="s">
        <v>1</v>
      </c>
      <c r="E64" s="27">
        <v>299952</v>
      </c>
      <c r="F64" s="7">
        <f t="shared" si="31"/>
        <v>0</v>
      </c>
      <c r="G64" s="35" t="s">
        <v>194</v>
      </c>
      <c r="H64" s="32" t="s">
        <v>209</v>
      </c>
      <c r="I64" s="32" t="s">
        <v>209</v>
      </c>
      <c r="J64" s="23">
        <f t="shared" si="32"/>
        <v>0</v>
      </c>
      <c r="K64" s="7"/>
      <c r="L64" s="9"/>
      <c r="M64" s="33"/>
      <c r="N64" s="7">
        <f t="shared" si="33"/>
        <v>0</v>
      </c>
      <c r="O64" s="9"/>
      <c r="P64" s="33"/>
      <c r="Q64" s="7">
        <f t="shared" si="14"/>
        <v>0</v>
      </c>
      <c r="R64" s="9"/>
      <c r="S64" s="33"/>
      <c r="T64" s="7">
        <f t="shared" si="15"/>
        <v>0</v>
      </c>
      <c r="U64" s="9"/>
      <c r="V64" s="33"/>
      <c r="W64" s="7">
        <f t="shared" si="16"/>
        <v>0</v>
      </c>
      <c r="X64" s="9"/>
      <c r="Y64" s="33"/>
      <c r="Z64" s="7">
        <f t="shared" si="17"/>
        <v>0</v>
      </c>
      <c r="AA64" s="9"/>
      <c r="AB64" s="33"/>
      <c r="AC64" s="7">
        <f t="shared" si="18"/>
        <v>0</v>
      </c>
      <c r="AD64" s="9"/>
      <c r="AE64" s="33"/>
      <c r="AF64" s="7">
        <f t="shared" si="19"/>
        <v>0</v>
      </c>
      <c r="AG64" s="9"/>
      <c r="AH64" s="33"/>
      <c r="AI64" s="7">
        <f t="shared" si="20"/>
        <v>0</v>
      </c>
      <c r="AJ64" s="9"/>
      <c r="AK64" s="33"/>
      <c r="AL64" s="7">
        <f t="shared" si="21"/>
        <v>0</v>
      </c>
      <c r="AM64" s="9"/>
      <c r="AN64" s="33"/>
      <c r="AO64" s="7">
        <f t="shared" si="22"/>
        <v>0</v>
      </c>
      <c r="AP64" s="9"/>
      <c r="AQ64" s="33"/>
      <c r="AR64" s="7">
        <f t="shared" si="23"/>
        <v>0</v>
      </c>
      <c r="AS64" s="9"/>
      <c r="AT64" s="33"/>
      <c r="AU64" s="7">
        <f t="shared" si="24"/>
        <v>0</v>
      </c>
      <c r="AV64" s="9"/>
      <c r="AW64" s="33"/>
      <c r="AX64" s="7">
        <f t="shared" si="25"/>
        <v>0</v>
      </c>
      <c r="AY64" s="9"/>
      <c r="AZ64" s="33"/>
      <c r="BA64" s="7">
        <f t="shared" si="26"/>
        <v>0</v>
      </c>
      <c r="BB64" s="9"/>
      <c r="BC64" s="33"/>
      <c r="BD64" s="7">
        <f t="shared" si="27"/>
        <v>0</v>
      </c>
      <c r="BE64" s="9"/>
      <c r="BF64" s="33"/>
      <c r="BG64" s="7">
        <f t="shared" si="28"/>
        <v>0</v>
      </c>
      <c r="BH64" s="9"/>
      <c r="BI64" s="33"/>
      <c r="BJ64" s="7">
        <f t="shared" si="29"/>
        <v>0</v>
      </c>
      <c r="BK64" s="9"/>
      <c r="BL64" s="33"/>
      <c r="BM64" s="7">
        <f t="shared" si="30"/>
        <v>0</v>
      </c>
    </row>
    <row r="65" spans="2:65" s="10" customFormat="1" x14ac:dyDescent="0.2">
      <c r="B65" s="34" t="s">
        <v>122</v>
      </c>
      <c r="C65" s="7"/>
      <c r="D65" s="35" t="s">
        <v>1</v>
      </c>
      <c r="E65" s="27">
        <v>347346</v>
      </c>
      <c r="F65" s="7">
        <f t="shared" si="31"/>
        <v>0</v>
      </c>
      <c r="G65" s="35" t="s">
        <v>194</v>
      </c>
      <c r="H65" s="32" t="s">
        <v>209</v>
      </c>
      <c r="I65" s="32" t="s">
        <v>209</v>
      </c>
      <c r="J65" s="23">
        <f t="shared" si="32"/>
        <v>0</v>
      </c>
      <c r="K65" s="7"/>
      <c r="L65" s="9"/>
      <c r="M65" s="33"/>
      <c r="N65" s="7">
        <f t="shared" si="33"/>
        <v>0</v>
      </c>
      <c r="O65" s="9"/>
      <c r="P65" s="33"/>
      <c r="Q65" s="7">
        <f t="shared" si="14"/>
        <v>0</v>
      </c>
      <c r="R65" s="9"/>
      <c r="S65" s="33"/>
      <c r="T65" s="7">
        <f t="shared" si="15"/>
        <v>0</v>
      </c>
      <c r="U65" s="9"/>
      <c r="V65" s="33"/>
      <c r="W65" s="7">
        <f t="shared" si="16"/>
        <v>0</v>
      </c>
      <c r="X65" s="9"/>
      <c r="Y65" s="33"/>
      <c r="Z65" s="7">
        <f t="shared" si="17"/>
        <v>0</v>
      </c>
      <c r="AA65" s="9"/>
      <c r="AB65" s="33"/>
      <c r="AC65" s="7">
        <f t="shared" si="18"/>
        <v>0</v>
      </c>
      <c r="AD65" s="9"/>
      <c r="AE65" s="33"/>
      <c r="AF65" s="7">
        <f t="shared" si="19"/>
        <v>0</v>
      </c>
      <c r="AG65" s="9"/>
      <c r="AH65" s="33"/>
      <c r="AI65" s="7">
        <f t="shared" si="20"/>
        <v>0</v>
      </c>
      <c r="AJ65" s="9"/>
      <c r="AK65" s="33"/>
      <c r="AL65" s="7">
        <f t="shared" si="21"/>
        <v>0</v>
      </c>
      <c r="AM65" s="9"/>
      <c r="AN65" s="33"/>
      <c r="AO65" s="7">
        <f t="shared" si="22"/>
        <v>0</v>
      </c>
      <c r="AP65" s="9"/>
      <c r="AQ65" s="33"/>
      <c r="AR65" s="7">
        <f t="shared" si="23"/>
        <v>0</v>
      </c>
      <c r="AS65" s="9"/>
      <c r="AT65" s="33"/>
      <c r="AU65" s="7">
        <f t="shared" si="24"/>
        <v>0</v>
      </c>
      <c r="AV65" s="9"/>
      <c r="AW65" s="33"/>
      <c r="AX65" s="7">
        <f t="shared" si="25"/>
        <v>0</v>
      </c>
      <c r="AY65" s="9"/>
      <c r="AZ65" s="33"/>
      <c r="BA65" s="7">
        <f t="shared" si="26"/>
        <v>0</v>
      </c>
      <c r="BB65" s="9"/>
      <c r="BC65" s="33"/>
      <c r="BD65" s="7">
        <f t="shared" si="27"/>
        <v>0</v>
      </c>
      <c r="BE65" s="9"/>
      <c r="BF65" s="33"/>
      <c r="BG65" s="7">
        <f t="shared" si="28"/>
        <v>0</v>
      </c>
      <c r="BH65" s="9"/>
      <c r="BI65" s="33"/>
      <c r="BJ65" s="7">
        <f t="shared" si="29"/>
        <v>0</v>
      </c>
      <c r="BK65" s="9"/>
      <c r="BL65" s="33"/>
      <c r="BM65" s="7">
        <f t="shared" si="30"/>
        <v>0</v>
      </c>
    </row>
    <row r="66" spans="2:65" s="10" customFormat="1" x14ac:dyDescent="0.2">
      <c r="B66" s="34" t="s">
        <v>123</v>
      </c>
      <c r="C66" s="7"/>
      <c r="D66" s="35" t="s">
        <v>1</v>
      </c>
      <c r="E66" s="27">
        <v>392634</v>
      </c>
      <c r="F66" s="7">
        <f t="shared" si="31"/>
        <v>0</v>
      </c>
      <c r="G66" s="35" t="s">
        <v>194</v>
      </c>
      <c r="H66" s="32" t="s">
        <v>209</v>
      </c>
      <c r="I66" s="32" t="s">
        <v>209</v>
      </c>
      <c r="J66" s="23">
        <f t="shared" si="32"/>
        <v>0</v>
      </c>
      <c r="K66" s="7"/>
      <c r="L66" s="9"/>
      <c r="M66" s="33"/>
      <c r="N66" s="7">
        <f t="shared" si="33"/>
        <v>0</v>
      </c>
      <c r="O66" s="9"/>
      <c r="P66" s="33"/>
      <c r="Q66" s="7">
        <f t="shared" si="14"/>
        <v>0</v>
      </c>
      <c r="R66" s="9"/>
      <c r="S66" s="33"/>
      <c r="T66" s="7">
        <f t="shared" si="15"/>
        <v>0</v>
      </c>
      <c r="U66" s="9"/>
      <c r="V66" s="33"/>
      <c r="W66" s="7">
        <f t="shared" si="16"/>
        <v>0</v>
      </c>
      <c r="X66" s="9"/>
      <c r="Y66" s="33"/>
      <c r="Z66" s="7">
        <f t="shared" si="17"/>
        <v>0</v>
      </c>
      <c r="AA66" s="9"/>
      <c r="AB66" s="33"/>
      <c r="AC66" s="7">
        <f t="shared" si="18"/>
        <v>0</v>
      </c>
      <c r="AD66" s="9"/>
      <c r="AE66" s="33"/>
      <c r="AF66" s="7">
        <f t="shared" si="19"/>
        <v>0</v>
      </c>
      <c r="AG66" s="9"/>
      <c r="AH66" s="33"/>
      <c r="AI66" s="7">
        <f t="shared" si="20"/>
        <v>0</v>
      </c>
      <c r="AJ66" s="9"/>
      <c r="AK66" s="33"/>
      <c r="AL66" s="7">
        <f t="shared" si="21"/>
        <v>0</v>
      </c>
      <c r="AM66" s="9"/>
      <c r="AN66" s="33"/>
      <c r="AO66" s="7">
        <f t="shared" si="22"/>
        <v>0</v>
      </c>
      <c r="AP66" s="9"/>
      <c r="AQ66" s="33"/>
      <c r="AR66" s="7">
        <f t="shared" si="23"/>
        <v>0</v>
      </c>
      <c r="AS66" s="9"/>
      <c r="AT66" s="33"/>
      <c r="AU66" s="7">
        <f t="shared" si="24"/>
        <v>0</v>
      </c>
      <c r="AV66" s="9"/>
      <c r="AW66" s="33"/>
      <c r="AX66" s="7">
        <f t="shared" si="25"/>
        <v>0</v>
      </c>
      <c r="AY66" s="9"/>
      <c r="AZ66" s="33"/>
      <c r="BA66" s="7">
        <f t="shared" si="26"/>
        <v>0</v>
      </c>
      <c r="BB66" s="9"/>
      <c r="BC66" s="33"/>
      <c r="BD66" s="7">
        <f t="shared" si="27"/>
        <v>0</v>
      </c>
      <c r="BE66" s="9"/>
      <c r="BF66" s="33"/>
      <c r="BG66" s="7">
        <f t="shared" si="28"/>
        <v>0</v>
      </c>
      <c r="BH66" s="9"/>
      <c r="BI66" s="33"/>
      <c r="BJ66" s="7">
        <f t="shared" si="29"/>
        <v>0</v>
      </c>
      <c r="BK66" s="9"/>
      <c r="BL66" s="33"/>
      <c r="BM66" s="7">
        <f t="shared" si="30"/>
        <v>0</v>
      </c>
    </row>
    <row r="67" spans="2:65" s="10" customFormat="1" x14ac:dyDescent="0.2">
      <c r="B67" s="34" t="s">
        <v>124</v>
      </c>
      <c r="C67" s="7"/>
      <c r="D67" s="35" t="s">
        <v>1</v>
      </c>
      <c r="E67" s="27">
        <v>378306</v>
      </c>
      <c r="F67" s="7">
        <f t="shared" si="31"/>
        <v>0</v>
      </c>
      <c r="G67" s="35" t="s">
        <v>194</v>
      </c>
      <c r="H67" s="32" t="s">
        <v>209</v>
      </c>
      <c r="I67" s="32" t="s">
        <v>209</v>
      </c>
      <c r="J67" s="23">
        <f>E67*F67</f>
        <v>0</v>
      </c>
      <c r="K67" s="7"/>
      <c r="L67" s="9"/>
      <c r="M67" s="33"/>
      <c r="N67" s="7">
        <f t="shared" si="33"/>
        <v>0</v>
      </c>
      <c r="O67" s="9"/>
      <c r="P67" s="33"/>
      <c r="Q67" s="7">
        <f t="shared" si="14"/>
        <v>0</v>
      </c>
      <c r="R67" s="9"/>
      <c r="S67" s="33"/>
      <c r="T67" s="7">
        <f t="shared" si="15"/>
        <v>0</v>
      </c>
      <c r="U67" s="9"/>
      <c r="V67" s="33"/>
      <c r="W67" s="7">
        <f t="shared" si="16"/>
        <v>0</v>
      </c>
      <c r="X67" s="9"/>
      <c r="Y67" s="33"/>
      <c r="Z67" s="7">
        <f t="shared" si="17"/>
        <v>0</v>
      </c>
      <c r="AA67" s="9"/>
      <c r="AB67" s="33"/>
      <c r="AC67" s="7">
        <f t="shared" si="18"/>
        <v>0</v>
      </c>
      <c r="AD67" s="9"/>
      <c r="AE67" s="33"/>
      <c r="AF67" s="7">
        <f t="shared" si="19"/>
        <v>0</v>
      </c>
      <c r="AG67" s="9"/>
      <c r="AH67" s="33"/>
      <c r="AI67" s="7">
        <f t="shared" si="20"/>
        <v>0</v>
      </c>
      <c r="AJ67" s="9"/>
      <c r="AK67" s="33"/>
      <c r="AL67" s="7">
        <f t="shared" si="21"/>
        <v>0</v>
      </c>
      <c r="AM67" s="9"/>
      <c r="AN67" s="33"/>
      <c r="AO67" s="7">
        <f t="shared" si="22"/>
        <v>0</v>
      </c>
      <c r="AP67" s="9"/>
      <c r="AQ67" s="33"/>
      <c r="AR67" s="7">
        <f t="shared" si="23"/>
        <v>0</v>
      </c>
      <c r="AS67" s="9"/>
      <c r="AT67" s="33"/>
      <c r="AU67" s="7">
        <f t="shared" si="24"/>
        <v>0</v>
      </c>
      <c r="AV67" s="9"/>
      <c r="AW67" s="33"/>
      <c r="AX67" s="7">
        <f t="shared" si="25"/>
        <v>0</v>
      </c>
      <c r="AY67" s="9"/>
      <c r="AZ67" s="33"/>
      <c r="BA67" s="7">
        <f t="shared" si="26"/>
        <v>0</v>
      </c>
      <c r="BB67" s="9"/>
      <c r="BC67" s="33"/>
      <c r="BD67" s="7">
        <f t="shared" si="27"/>
        <v>0</v>
      </c>
      <c r="BE67" s="9"/>
      <c r="BF67" s="33"/>
      <c r="BG67" s="7">
        <f t="shared" si="28"/>
        <v>0</v>
      </c>
      <c r="BH67" s="9"/>
      <c r="BI67" s="33"/>
      <c r="BJ67" s="7">
        <f t="shared" si="29"/>
        <v>0</v>
      </c>
      <c r="BK67" s="9"/>
      <c r="BL67" s="33"/>
      <c r="BM67" s="7">
        <f t="shared" si="30"/>
        <v>0</v>
      </c>
    </row>
    <row r="68" spans="2:65" s="10" customFormat="1" x14ac:dyDescent="0.2">
      <c r="B68" s="34" t="s">
        <v>125</v>
      </c>
      <c r="C68" s="7"/>
      <c r="D68" s="35" t="s">
        <v>1</v>
      </c>
      <c r="E68" s="27">
        <v>255438</v>
      </c>
      <c r="F68" s="7">
        <f t="shared" si="31"/>
        <v>0</v>
      </c>
      <c r="G68" s="35" t="s">
        <v>194</v>
      </c>
      <c r="H68" s="32" t="s">
        <v>209</v>
      </c>
      <c r="I68" s="32" t="s">
        <v>209</v>
      </c>
      <c r="J68" s="23">
        <f t="shared" si="32"/>
        <v>0</v>
      </c>
      <c r="K68" s="7"/>
      <c r="L68" s="9"/>
      <c r="M68" s="33"/>
      <c r="N68" s="7">
        <f t="shared" si="33"/>
        <v>0</v>
      </c>
      <c r="O68" s="9"/>
      <c r="P68" s="33"/>
      <c r="Q68" s="7">
        <f t="shared" si="14"/>
        <v>0</v>
      </c>
      <c r="R68" s="9"/>
      <c r="S68" s="33"/>
      <c r="T68" s="7">
        <f t="shared" si="15"/>
        <v>0</v>
      </c>
      <c r="U68" s="9"/>
      <c r="V68" s="33"/>
      <c r="W68" s="7">
        <f t="shared" si="16"/>
        <v>0</v>
      </c>
      <c r="X68" s="9"/>
      <c r="Y68" s="33"/>
      <c r="Z68" s="7">
        <f t="shared" si="17"/>
        <v>0</v>
      </c>
      <c r="AA68" s="9"/>
      <c r="AB68" s="33"/>
      <c r="AC68" s="7">
        <f t="shared" si="18"/>
        <v>0</v>
      </c>
      <c r="AD68" s="9"/>
      <c r="AE68" s="33"/>
      <c r="AF68" s="7">
        <f t="shared" si="19"/>
        <v>0</v>
      </c>
      <c r="AG68" s="9"/>
      <c r="AH68" s="33"/>
      <c r="AI68" s="7">
        <f t="shared" si="20"/>
        <v>0</v>
      </c>
      <c r="AJ68" s="9"/>
      <c r="AK68" s="33"/>
      <c r="AL68" s="7">
        <f t="shared" si="21"/>
        <v>0</v>
      </c>
      <c r="AM68" s="9"/>
      <c r="AN68" s="33"/>
      <c r="AO68" s="7">
        <f t="shared" si="22"/>
        <v>0</v>
      </c>
      <c r="AP68" s="9"/>
      <c r="AQ68" s="33"/>
      <c r="AR68" s="7">
        <f t="shared" si="23"/>
        <v>0</v>
      </c>
      <c r="AS68" s="9"/>
      <c r="AT68" s="33"/>
      <c r="AU68" s="7">
        <f t="shared" si="24"/>
        <v>0</v>
      </c>
      <c r="AV68" s="9"/>
      <c r="AW68" s="33"/>
      <c r="AX68" s="7">
        <f t="shared" si="25"/>
        <v>0</v>
      </c>
      <c r="AY68" s="9"/>
      <c r="AZ68" s="33"/>
      <c r="BA68" s="7">
        <f t="shared" si="26"/>
        <v>0</v>
      </c>
      <c r="BB68" s="9"/>
      <c r="BC68" s="33"/>
      <c r="BD68" s="7">
        <f t="shared" si="27"/>
        <v>0</v>
      </c>
      <c r="BE68" s="9"/>
      <c r="BF68" s="33"/>
      <c r="BG68" s="7">
        <f t="shared" si="28"/>
        <v>0</v>
      </c>
      <c r="BH68" s="9"/>
      <c r="BI68" s="33"/>
      <c r="BJ68" s="7">
        <f t="shared" si="29"/>
        <v>0</v>
      </c>
      <c r="BK68" s="9"/>
      <c r="BL68" s="33"/>
      <c r="BM68" s="7">
        <f t="shared" si="30"/>
        <v>0</v>
      </c>
    </row>
    <row r="69" spans="2:65" s="10" customFormat="1" x14ac:dyDescent="0.2">
      <c r="B69" s="34" t="s">
        <v>126</v>
      </c>
      <c r="C69" s="7"/>
      <c r="D69" s="35" t="s">
        <v>1</v>
      </c>
      <c r="E69" s="27">
        <v>930456</v>
      </c>
      <c r="F69" s="7">
        <f t="shared" si="31"/>
        <v>0</v>
      </c>
      <c r="G69" s="35" t="s">
        <v>194</v>
      </c>
      <c r="H69" s="32" t="s">
        <v>209</v>
      </c>
      <c r="I69" s="32" t="s">
        <v>209</v>
      </c>
      <c r="J69" s="23">
        <f t="shared" si="32"/>
        <v>0</v>
      </c>
      <c r="K69" s="7"/>
      <c r="L69" s="9"/>
      <c r="M69" s="33"/>
      <c r="N69" s="7">
        <f t="shared" si="33"/>
        <v>0</v>
      </c>
      <c r="O69" s="9"/>
      <c r="P69" s="33"/>
      <c r="Q69" s="7">
        <f t="shared" si="14"/>
        <v>0</v>
      </c>
      <c r="R69" s="9"/>
      <c r="S69" s="33"/>
      <c r="T69" s="7">
        <f t="shared" si="15"/>
        <v>0</v>
      </c>
      <c r="U69" s="9"/>
      <c r="V69" s="33"/>
      <c r="W69" s="7">
        <f t="shared" si="16"/>
        <v>0</v>
      </c>
      <c r="X69" s="9"/>
      <c r="Y69" s="33"/>
      <c r="Z69" s="7">
        <f t="shared" si="17"/>
        <v>0</v>
      </c>
      <c r="AA69" s="9"/>
      <c r="AB69" s="33"/>
      <c r="AC69" s="7">
        <f t="shared" si="18"/>
        <v>0</v>
      </c>
      <c r="AD69" s="9"/>
      <c r="AE69" s="33"/>
      <c r="AF69" s="7">
        <f t="shared" si="19"/>
        <v>0</v>
      </c>
      <c r="AG69" s="9"/>
      <c r="AH69" s="33"/>
      <c r="AI69" s="7">
        <f t="shared" si="20"/>
        <v>0</v>
      </c>
      <c r="AJ69" s="9"/>
      <c r="AK69" s="33"/>
      <c r="AL69" s="7">
        <f t="shared" si="21"/>
        <v>0</v>
      </c>
      <c r="AM69" s="9"/>
      <c r="AN69" s="33"/>
      <c r="AO69" s="7">
        <f t="shared" si="22"/>
        <v>0</v>
      </c>
      <c r="AP69" s="9"/>
      <c r="AQ69" s="33"/>
      <c r="AR69" s="7">
        <f t="shared" si="23"/>
        <v>0</v>
      </c>
      <c r="AS69" s="9"/>
      <c r="AT69" s="33"/>
      <c r="AU69" s="7">
        <f t="shared" si="24"/>
        <v>0</v>
      </c>
      <c r="AV69" s="9"/>
      <c r="AW69" s="33"/>
      <c r="AX69" s="7">
        <f t="shared" si="25"/>
        <v>0</v>
      </c>
      <c r="AY69" s="9"/>
      <c r="AZ69" s="33"/>
      <c r="BA69" s="7">
        <f t="shared" si="26"/>
        <v>0</v>
      </c>
      <c r="BB69" s="9"/>
      <c r="BC69" s="33"/>
      <c r="BD69" s="7">
        <f t="shared" si="27"/>
        <v>0</v>
      </c>
      <c r="BE69" s="9"/>
      <c r="BF69" s="33"/>
      <c r="BG69" s="7">
        <f t="shared" si="28"/>
        <v>0</v>
      </c>
      <c r="BH69" s="9"/>
      <c r="BI69" s="33"/>
      <c r="BJ69" s="7">
        <f t="shared" si="29"/>
        <v>0</v>
      </c>
      <c r="BK69" s="9"/>
      <c r="BL69" s="33"/>
      <c r="BM69" s="7">
        <f t="shared" si="30"/>
        <v>0</v>
      </c>
    </row>
    <row r="70" spans="2:65" s="10" customFormat="1" x14ac:dyDescent="0.2">
      <c r="B70" s="34" t="s">
        <v>127</v>
      </c>
      <c r="C70" s="7"/>
      <c r="D70" s="35" t="s">
        <v>1</v>
      </c>
      <c r="E70" s="27">
        <v>600030</v>
      </c>
      <c r="F70" s="7">
        <f t="shared" si="31"/>
        <v>0</v>
      </c>
      <c r="G70" s="35" t="s">
        <v>194</v>
      </c>
      <c r="H70" s="32" t="s">
        <v>209</v>
      </c>
      <c r="I70" s="32" t="s">
        <v>209</v>
      </c>
      <c r="J70" s="23">
        <f t="shared" si="32"/>
        <v>0</v>
      </c>
      <c r="K70" s="7"/>
      <c r="L70" s="9"/>
      <c r="M70" s="33"/>
      <c r="N70" s="7">
        <f t="shared" si="33"/>
        <v>0</v>
      </c>
      <c r="O70" s="9"/>
      <c r="P70" s="33"/>
      <c r="Q70" s="7">
        <f t="shared" ref="Q70:Q77" si="34">O70*$E70</f>
        <v>0</v>
      </c>
      <c r="R70" s="9"/>
      <c r="S70" s="33"/>
      <c r="T70" s="7">
        <f t="shared" ref="T70:T77" si="35">R70*$E70</f>
        <v>0</v>
      </c>
      <c r="U70" s="9"/>
      <c r="V70" s="33"/>
      <c r="W70" s="7">
        <f t="shared" ref="W70:W77" si="36">U70*$E70</f>
        <v>0</v>
      </c>
      <c r="X70" s="9"/>
      <c r="Y70" s="33"/>
      <c r="Z70" s="7">
        <f t="shared" ref="Z70:Z77" si="37">X70*$E70</f>
        <v>0</v>
      </c>
      <c r="AA70" s="9"/>
      <c r="AB70" s="33"/>
      <c r="AC70" s="7">
        <f t="shared" ref="AC70:AC77" si="38">AA70*$E70</f>
        <v>0</v>
      </c>
      <c r="AD70" s="9"/>
      <c r="AE70" s="33"/>
      <c r="AF70" s="7">
        <f t="shared" ref="AF70:AF77" si="39">AD70*$E70</f>
        <v>0</v>
      </c>
      <c r="AG70" s="9"/>
      <c r="AH70" s="33"/>
      <c r="AI70" s="7">
        <f t="shared" ref="AI70:AI77" si="40">AG70*$E70</f>
        <v>0</v>
      </c>
      <c r="AJ70" s="9"/>
      <c r="AK70" s="33"/>
      <c r="AL70" s="7">
        <f t="shared" ref="AL70:AL77" si="41">AJ70*$E70</f>
        <v>0</v>
      </c>
      <c r="AM70" s="9"/>
      <c r="AN70" s="33"/>
      <c r="AO70" s="7">
        <f t="shared" ref="AO70:AO77" si="42">AM70*$E70</f>
        <v>0</v>
      </c>
      <c r="AP70" s="9"/>
      <c r="AQ70" s="33"/>
      <c r="AR70" s="7">
        <f t="shared" ref="AR70:AR77" si="43">AP70*$E70</f>
        <v>0</v>
      </c>
      <c r="AS70" s="9"/>
      <c r="AT70" s="33"/>
      <c r="AU70" s="7">
        <f t="shared" ref="AU70:AU77" si="44">AS70*$E70</f>
        <v>0</v>
      </c>
      <c r="AV70" s="9"/>
      <c r="AW70" s="33"/>
      <c r="AX70" s="7">
        <f t="shared" ref="AX70:AX77" si="45">AV70*$E70</f>
        <v>0</v>
      </c>
      <c r="AY70" s="9"/>
      <c r="AZ70" s="33"/>
      <c r="BA70" s="7">
        <f t="shared" ref="BA70:BA77" si="46">AY70*$E70</f>
        <v>0</v>
      </c>
      <c r="BB70" s="9"/>
      <c r="BC70" s="33"/>
      <c r="BD70" s="7">
        <f t="shared" ref="BD70:BD77" si="47">BB70*$E70</f>
        <v>0</v>
      </c>
      <c r="BE70" s="9"/>
      <c r="BF70" s="33"/>
      <c r="BG70" s="7">
        <f t="shared" ref="BG70:BG77" si="48">BE70*$E70</f>
        <v>0</v>
      </c>
      <c r="BH70" s="9"/>
      <c r="BI70" s="33"/>
      <c r="BJ70" s="7">
        <f t="shared" ref="BJ70:BJ77" si="49">BH70*$E70</f>
        <v>0</v>
      </c>
      <c r="BK70" s="9"/>
      <c r="BL70" s="33"/>
      <c r="BM70" s="7">
        <f t="shared" ref="BM70:BM77" si="50">BK70*$E70</f>
        <v>0</v>
      </c>
    </row>
    <row r="71" spans="2:65" s="10" customFormat="1" x14ac:dyDescent="0.2">
      <c r="B71" s="34" t="s">
        <v>128</v>
      </c>
      <c r="C71" s="7"/>
      <c r="D71" s="35" t="s">
        <v>1</v>
      </c>
      <c r="E71" s="27">
        <v>504144</v>
      </c>
      <c r="F71" s="7">
        <f t="shared" ref="F71:F116" si="51">L71+O71+R71+U71+X71+AA71+AD71+AG71+AJ71+AM71+AP71+AS71+AV71+AY71+BB71+BE71+BH71+BK71</f>
        <v>0</v>
      </c>
      <c r="G71" s="35" t="s">
        <v>194</v>
      </c>
      <c r="H71" s="32" t="s">
        <v>209</v>
      </c>
      <c r="I71" s="32" t="s">
        <v>209</v>
      </c>
      <c r="J71" s="23">
        <f t="shared" ref="J71:J77" si="52">E71*F71</f>
        <v>0</v>
      </c>
      <c r="K71" s="7"/>
      <c r="L71" s="9"/>
      <c r="M71" s="33"/>
      <c r="N71" s="7">
        <f t="shared" ref="N71:N116" si="53">L71*$E71</f>
        <v>0</v>
      </c>
      <c r="O71" s="9"/>
      <c r="P71" s="33"/>
      <c r="Q71" s="7">
        <f t="shared" si="34"/>
        <v>0</v>
      </c>
      <c r="R71" s="9"/>
      <c r="S71" s="33"/>
      <c r="T71" s="7">
        <f t="shared" si="35"/>
        <v>0</v>
      </c>
      <c r="U71" s="9"/>
      <c r="V71" s="33"/>
      <c r="W71" s="7">
        <f t="shared" si="36"/>
        <v>0</v>
      </c>
      <c r="X71" s="9"/>
      <c r="Y71" s="33"/>
      <c r="Z71" s="7">
        <f t="shared" si="37"/>
        <v>0</v>
      </c>
      <c r="AA71" s="9"/>
      <c r="AB71" s="33"/>
      <c r="AC71" s="7">
        <f t="shared" si="38"/>
        <v>0</v>
      </c>
      <c r="AD71" s="9"/>
      <c r="AE71" s="33"/>
      <c r="AF71" s="7">
        <f t="shared" si="39"/>
        <v>0</v>
      </c>
      <c r="AG71" s="9"/>
      <c r="AH71" s="33"/>
      <c r="AI71" s="7">
        <f t="shared" si="40"/>
        <v>0</v>
      </c>
      <c r="AJ71" s="9"/>
      <c r="AK71" s="33"/>
      <c r="AL71" s="7">
        <f t="shared" si="41"/>
        <v>0</v>
      </c>
      <c r="AM71" s="9"/>
      <c r="AN71" s="33"/>
      <c r="AO71" s="7">
        <f t="shared" si="42"/>
        <v>0</v>
      </c>
      <c r="AP71" s="9"/>
      <c r="AQ71" s="33"/>
      <c r="AR71" s="7">
        <f t="shared" si="43"/>
        <v>0</v>
      </c>
      <c r="AS71" s="9"/>
      <c r="AT71" s="33"/>
      <c r="AU71" s="7">
        <f t="shared" si="44"/>
        <v>0</v>
      </c>
      <c r="AV71" s="9"/>
      <c r="AW71" s="33"/>
      <c r="AX71" s="7">
        <f t="shared" si="45"/>
        <v>0</v>
      </c>
      <c r="AY71" s="9"/>
      <c r="AZ71" s="33"/>
      <c r="BA71" s="7">
        <f t="shared" si="46"/>
        <v>0</v>
      </c>
      <c r="BB71" s="9"/>
      <c r="BC71" s="33"/>
      <c r="BD71" s="7">
        <f t="shared" si="47"/>
        <v>0</v>
      </c>
      <c r="BE71" s="9"/>
      <c r="BF71" s="33"/>
      <c r="BG71" s="7">
        <f t="shared" si="48"/>
        <v>0</v>
      </c>
      <c r="BH71" s="9"/>
      <c r="BI71" s="33"/>
      <c r="BJ71" s="7">
        <f t="shared" si="49"/>
        <v>0</v>
      </c>
      <c r="BK71" s="9"/>
      <c r="BL71" s="33"/>
      <c r="BM71" s="7">
        <f t="shared" si="50"/>
        <v>0</v>
      </c>
    </row>
    <row r="72" spans="2:65" s="10" customFormat="1" x14ac:dyDescent="0.2">
      <c r="B72" s="34" t="s">
        <v>129</v>
      </c>
      <c r="C72" s="7"/>
      <c r="D72" s="35" t="s">
        <v>1</v>
      </c>
      <c r="E72" s="27">
        <v>383310</v>
      </c>
      <c r="F72" s="7">
        <f t="shared" si="51"/>
        <v>0</v>
      </c>
      <c r="G72" s="35" t="s">
        <v>194</v>
      </c>
      <c r="H72" s="32" t="s">
        <v>209</v>
      </c>
      <c r="I72" s="32" t="s">
        <v>209</v>
      </c>
      <c r="J72" s="23">
        <f t="shared" si="52"/>
        <v>0</v>
      </c>
      <c r="K72" s="7"/>
      <c r="L72" s="9"/>
      <c r="M72" s="33"/>
      <c r="N72" s="7">
        <f t="shared" si="53"/>
        <v>0</v>
      </c>
      <c r="O72" s="9"/>
      <c r="P72" s="33"/>
      <c r="Q72" s="7">
        <f t="shared" si="34"/>
        <v>0</v>
      </c>
      <c r="R72" s="9"/>
      <c r="S72" s="33"/>
      <c r="T72" s="7">
        <f t="shared" si="35"/>
        <v>0</v>
      </c>
      <c r="U72" s="9"/>
      <c r="V72" s="33"/>
      <c r="W72" s="7">
        <f t="shared" si="36"/>
        <v>0</v>
      </c>
      <c r="X72" s="9"/>
      <c r="Y72" s="33"/>
      <c r="Z72" s="7">
        <f t="shared" si="37"/>
        <v>0</v>
      </c>
      <c r="AA72" s="9"/>
      <c r="AB72" s="33"/>
      <c r="AC72" s="7">
        <f t="shared" si="38"/>
        <v>0</v>
      </c>
      <c r="AD72" s="9"/>
      <c r="AE72" s="33"/>
      <c r="AF72" s="7">
        <f t="shared" si="39"/>
        <v>0</v>
      </c>
      <c r="AG72" s="9"/>
      <c r="AH72" s="33"/>
      <c r="AI72" s="7">
        <f t="shared" si="40"/>
        <v>0</v>
      </c>
      <c r="AJ72" s="9"/>
      <c r="AK72" s="33"/>
      <c r="AL72" s="7">
        <f t="shared" si="41"/>
        <v>0</v>
      </c>
      <c r="AM72" s="9"/>
      <c r="AN72" s="33"/>
      <c r="AO72" s="7">
        <f t="shared" si="42"/>
        <v>0</v>
      </c>
      <c r="AP72" s="9"/>
      <c r="AQ72" s="33"/>
      <c r="AR72" s="7">
        <f t="shared" si="43"/>
        <v>0</v>
      </c>
      <c r="AS72" s="9"/>
      <c r="AT72" s="33"/>
      <c r="AU72" s="7">
        <f t="shared" si="44"/>
        <v>0</v>
      </c>
      <c r="AV72" s="9"/>
      <c r="AW72" s="33"/>
      <c r="AX72" s="7">
        <f t="shared" si="45"/>
        <v>0</v>
      </c>
      <c r="AY72" s="9"/>
      <c r="AZ72" s="33"/>
      <c r="BA72" s="7">
        <f t="shared" si="46"/>
        <v>0</v>
      </c>
      <c r="BB72" s="9"/>
      <c r="BC72" s="33"/>
      <c r="BD72" s="7">
        <f t="shared" si="47"/>
        <v>0</v>
      </c>
      <c r="BE72" s="9"/>
      <c r="BF72" s="33"/>
      <c r="BG72" s="7">
        <f t="shared" si="48"/>
        <v>0</v>
      </c>
      <c r="BH72" s="9"/>
      <c r="BI72" s="33"/>
      <c r="BJ72" s="7">
        <f t="shared" si="49"/>
        <v>0</v>
      </c>
      <c r="BK72" s="9"/>
      <c r="BL72" s="33"/>
      <c r="BM72" s="7">
        <f t="shared" si="50"/>
        <v>0</v>
      </c>
    </row>
    <row r="73" spans="2:65" s="10" customFormat="1" x14ac:dyDescent="0.2">
      <c r="B73" s="34" t="s">
        <v>130</v>
      </c>
      <c r="C73" s="7"/>
      <c r="D73" s="35" t="s">
        <v>1</v>
      </c>
      <c r="E73" s="27">
        <v>291204</v>
      </c>
      <c r="F73" s="7">
        <f t="shared" si="51"/>
        <v>0</v>
      </c>
      <c r="G73" s="35" t="s">
        <v>194</v>
      </c>
      <c r="H73" s="32" t="s">
        <v>209</v>
      </c>
      <c r="I73" s="32" t="s">
        <v>209</v>
      </c>
      <c r="J73" s="23">
        <f t="shared" si="52"/>
        <v>0</v>
      </c>
      <c r="K73" s="7"/>
      <c r="L73" s="9"/>
      <c r="M73" s="33"/>
      <c r="N73" s="7">
        <f t="shared" si="53"/>
        <v>0</v>
      </c>
      <c r="O73" s="9"/>
      <c r="P73" s="33"/>
      <c r="Q73" s="7">
        <f t="shared" si="34"/>
        <v>0</v>
      </c>
      <c r="R73" s="9"/>
      <c r="S73" s="33"/>
      <c r="T73" s="7">
        <f t="shared" si="35"/>
        <v>0</v>
      </c>
      <c r="U73" s="9"/>
      <c r="V73" s="33"/>
      <c r="W73" s="7">
        <f t="shared" si="36"/>
        <v>0</v>
      </c>
      <c r="X73" s="9"/>
      <c r="Y73" s="33"/>
      <c r="Z73" s="7">
        <f t="shared" si="37"/>
        <v>0</v>
      </c>
      <c r="AA73" s="9"/>
      <c r="AB73" s="33"/>
      <c r="AC73" s="7">
        <f t="shared" si="38"/>
        <v>0</v>
      </c>
      <c r="AD73" s="9"/>
      <c r="AE73" s="33"/>
      <c r="AF73" s="7">
        <f t="shared" si="39"/>
        <v>0</v>
      </c>
      <c r="AG73" s="9"/>
      <c r="AH73" s="33"/>
      <c r="AI73" s="7">
        <f t="shared" si="40"/>
        <v>0</v>
      </c>
      <c r="AJ73" s="9"/>
      <c r="AK73" s="33"/>
      <c r="AL73" s="7">
        <f t="shared" si="41"/>
        <v>0</v>
      </c>
      <c r="AM73" s="9"/>
      <c r="AN73" s="33"/>
      <c r="AO73" s="7">
        <f t="shared" si="42"/>
        <v>0</v>
      </c>
      <c r="AP73" s="9"/>
      <c r="AQ73" s="33"/>
      <c r="AR73" s="7">
        <f t="shared" si="43"/>
        <v>0</v>
      </c>
      <c r="AS73" s="9"/>
      <c r="AT73" s="33"/>
      <c r="AU73" s="7">
        <f t="shared" si="44"/>
        <v>0</v>
      </c>
      <c r="AV73" s="9"/>
      <c r="AW73" s="33"/>
      <c r="AX73" s="7">
        <f t="shared" si="45"/>
        <v>0</v>
      </c>
      <c r="AY73" s="9"/>
      <c r="AZ73" s="33"/>
      <c r="BA73" s="7">
        <f t="shared" si="46"/>
        <v>0</v>
      </c>
      <c r="BB73" s="9"/>
      <c r="BC73" s="33"/>
      <c r="BD73" s="7">
        <f t="shared" si="47"/>
        <v>0</v>
      </c>
      <c r="BE73" s="9"/>
      <c r="BF73" s="33"/>
      <c r="BG73" s="7">
        <f t="shared" si="48"/>
        <v>0</v>
      </c>
      <c r="BH73" s="9"/>
      <c r="BI73" s="33"/>
      <c r="BJ73" s="7">
        <f t="shared" si="49"/>
        <v>0</v>
      </c>
      <c r="BK73" s="9"/>
      <c r="BL73" s="33"/>
      <c r="BM73" s="7">
        <f t="shared" si="50"/>
        <v>0</v>
      </c>
    </row>
    <row r="74" spans="2:65" s="10" customFormat="1" x14ac:dyDescent="0.2">
      <c r="B74" s="34" t="s">
        <v>131</v>
      </c>
      <c r="C74" s="7"/>
      <c r="D74" s="35" t="s">
        <v>1</v>
      </c>
      <c r="E74" s="27">
        <v>343350</v>
      </c>
      <c r="F74" s="7">
        <f t="shared" si="51"/>
        <v>0</v>
      </c>
      <c r="G74" s="35" t="s">
        <v>194</v>
      </c>
      <c r="H74" s="32" t="s">
        <v>209</v>
      </c>
      <c r="I74" s="32" t="s">
        <v>209</v>
      </c>
      <c r="J74" s="23">
        <f t="shared" si="52"/>
        <v>0</v>
      </c>
      <c r="K74" s="7"/>
      <c r="L74" s="9"/>
      <c r="M74" s="33"/>
      <c r="N74" s="7">
        <f t="shared" si="53"/>
        <v>0</v>
      </c>
      <c r="O74" s="9"/>
      <c r="P74" s="33"/>
      <c r="Q74" s="7">
        <f t="shared" si="34"/>
        <v>0</v>
      </c>
      <c r="R74" s="9"/>
      <c r="S74" s="33"/>
      <c r="T74" s="7">
        <f t="shared" si="35"/>
        <v>0</v>
      </c>
      <c r="U74" s="9"/>
      <c r="V74" s="33"/>
      <c r="W74" s="7">
        <f t="shared" si="36"/>
        <v>0</v>
      </c>
      <c r="X74" s="9"/>
      <c r="Y74" s="33"/>
      <c r="Z74" s="7">
        <f t="shared" si="37"/>
        <v>0</v>
      </c>
      <c r="AA74" s="9"/>
      <c r="AB74" s="33"/>
      <c r="AC74" s="7">
        <f t="shared" si="38"/>
        <v>0</v>
      </c>
      <c r="AD74" s="9"/>
      <c r="AE74" s="33"/>
      <c r="AF74" s="7">
        <f t="shared" si="39"/>
        <v>0</v>
      </c>
      <c r="AG74" s="9"/>
      <c r="AH74" s="33"/>
      <c r="AI74" s="7">
        <f t="shared" si="40"/>
        <v>0</v>
      </c>
      <c r="AJ74" s="9"/>
      <c r="AK74" s="33"/>
      <c r="AL74" s="7">
        <f t="shared" si="41"/>
        <v>0</v>
      </c>
      <c r="AM74" s="9"/>
      <c r="AN74" s="33"/>
      <c r="AO74" s="7">
        <f t="shared" si="42"/>
        <v>0</v>
      </c>
      <c r="AP74" s="9"/>
      <c r="AQ74" s="33"/>
      <c r="AR74" s="7">
        <f t="shared" si="43"/>
        <v>0</v>
      </c>
      <c r="AS74" s="9"/>
      <c r="AT74" s="33"/>
      <c r="AU74" s="7">
        <f t="shared" si="44"/>
        <v>0</v>
      </c>
      <c r="AV74" s="9"/>
      <c r="AW74" s="33"/>
      <c r="AX74" s="7">
        <f t="shared" si="45"/>
        <v>0</v>
      </c>
      <c r="AY74" s="9"/>
      <c r="AZ74" s="33"/>
      <c r="BA74" s="7">
        <f t="shared" si="46"/>
        <v>0</v>
      </c>
      <c r="BB74" s="9"/>
      <c r="BC74" s="33"/>
      <c r="BD74" s="7">
        <f t="shared" si="47"/>
        <v>0</v>
      </c>
      <c r="BE74" s="9"/>
      <c r="BF74" s="33"/>
      <c r="BG74" s="7">
        <f t="shared" si="48"/>
        <v>0</v>
      </c>
      <c r="BH74" s="9"/>
      <c r="BI74" s="33"/>
      <c r="BJ74" s="7">
        <f t="shared" si="49"/>
        <v>0</v>
      </c>
      <c r="BK74" s="9"/>
      <c r="BL74" s="33"/>
      <c r="BM74" s="7">
        <f t="shared" si="50"/>
        <v>0</v>
      </c>
    </row>
    <row r="75" spans="2:65" s="10" customFormat="1" x14ac:dyDescent="0.2">
      <c r="B75" s="34" t="s">
        <v>132</v>
      </c>
      <c r="C75" s="7"/>
      <c r="D75" s="35" t="s">
        <v>1</v>
      </c>
      <c r="E75" s="27">
        <v>417816</v>
      </c>
      <c r="F75" s="7">
        <f t="shared" si="51"/>
        <v>0</v>
      </c>
      <c r="G75" s="35" t="s">
        <v>194</v>
      </c>
      <c r="H75" s="32" t="s">
        <v>209</v>
      </c>
      <c r="I75" s="32" t="s">
        <v>209</v>
      </c>
      <c r="J75" s="23">
        <f t="shared" si="52"/>
        <v>0</v>
      </c>
      <c r="K75" s="7"/>
      <c r="L75" s="9"/>
      <c r="M75" s="33"/>
      <c r="N75" s="7">
        <f t="shared" si="53"/>
        <v>0</v>
      </c>
      <c r="O75" s="9"/>
      <c r="P75" s="33"/>
      <c r="Q75" s="7">
        <f t="shared" si="34"/>
        <v>0</v>
      </c>
      <c r="R75" s="9"/>
      <c r="S75" s="33"/>
      <c r="T75" s="7">
        <f t="shared" si="35"/>
        <v>0</v>
      </c>
      <c r="U75" s="9"/>
      <c r="V75" s="33"/>
      <c r="W75" s="7">
        <f t="shared" si="36"/>
        <v>0</v>
      </c>
      <c r="X75" s="9"/>
      <c r="Y75" s="33"/>
      <c r="Z75" s="7">
        <f t="shared" si="37"/>
        <v>0</v>
      </c>
      <c r="AA75" s="9"/>
      <c r="AB75" s="33"/>
      <c r="AC75" s="7">
        <f t="shared" si="38"/>
        <v>0</v>
      </c>
      <c r="AD75" s="9"/>
      <c r="AE75" s="33"/>
      <c r="AF75" s="7">
        <f t="shared" si="39"/>
        <v>0</v>
      </c>
      <c r="AG75" s="9"/>
      <c r="AH75" s="33"/>
      <c r="AI75" s="7">
        <f t="shared" si="40"/>
        <v>0</v>
      </c>
      <c r="AJ75" s="9"/>
      <c r="AK75" s="33"/>
      <c r="AL75" s="7">
        <f t="shared" si="41"/>
        <v>0</v>
      </c>
      <c r="AM75" s="9"/>
      <c r="AN75" s="33"/>
      <c r="AO75" s="7">
        <f t="shared" si="42"/>
        <v>0</v>
      </c>
      <c r="AP75" s="9"/>
      <c r="AQ75" s="33"/>
      <c r="AR75" s="7">
        <f t="shared" si="43"/>
        <v>0</v>
      </c>
      <c r="AS75" s="9"/>
      <c r="AT75" s="33"/>
      <c r="AU75" s="7">
        <f t="shared" si="44"/>
        <v>0</v>
      </c>
      <c r="AV75" s="9"/>
      <c r="AW75" s="33"/>
      <c r="AX75" s="7">
        <f t="shared" si="45"/>
        <v>0</v>
      </c>
      <c r="AY75" s="9"/>
      <c r="AZ75" s="33"/>
      <c r="BA75" s="7">
        <f t="shared" si="46"/>
        <v>0</v>
      </c>
      <c r="BB75" s="9"/>
      <c r="BC75" s="33"/>
      <c r="BD75" s="7">
        <f t="shared" si="47"/>
        <v>0</v>
      </c>
      <c r="BE75" s="9"/>
      <c r="BF75" s="33"/>
      <c r="BG75" s="7">
        <f t="shared" si="48"/>
        <v>0</v>
      </c>
      <c r="BH75" s="9"/>
      <c r="BI75" s="33"/>
      <c r="BJ75" s="7">
        <f t="shared" si="49"/>
        <v>0</v>
      </c>
      <c r="BK75" s="9"/>
      <c r="BL75" s="33"/>
      <c r="BM75" s="7">
        <f t="shared" si="50"/>
        <v>0</v>
      </c>
    </row>
    <row r="76" spans="2:65" s="10" customFormat="1" x14ac:dyDescent="0.2">
      <c r="B76" s="34" t="s">
        <v>133</v>
      </c>
      <c r="C76" s="7"/>
      <c r="D76" s="35" t="s">
        <v>1</v>
      </c>
      <c r="E76" s="27">
        <v>423216</v>
      </c>
      <c r="F76" s="7">
        <f t="shared" si="51"/>
        <v>0</v>
      </c>
      <c r="G76" s="35" t="s">
        <v>194</v>
      </c>
      <c r="H76" s="32" t="s">
        <v>209</v>
      </c>
      <c r="I76" s="32" t="s">
        <v>209</v>
      </c>
      <c r="J76" s="23">
        <f t="shared" si="52"/>
        <v>0</v>
      </c>
      <c r="K76" s="7"/>
      <c r="L76" s="9"/>
      <c r="M76" s="33"/>
      <c r="N76" s="7">
        <f t="shared" si="53"/>
        <v>0</v>
      </c>
      <c r="O76" s="9"/>
      <c r="P76" s="33"/>
      <c r="Q76" s="7">
        <f t="shared" si="34"/>
        <v>0</v>
      </c>
      <c r="R76" s="9"/>
      <c r="S76" s="33"/>
      <c r="T76" s="7">
        <f t="shared" si="35"/>
        <v>0</v>
      </c>
      <c r="U76" s="9"/>
      <c r="V76" s="33"/>
      <c r="W76" s="7">
        <f t="shared" si="36"/>
        <v>0</v>
      </c>
      <c r="X76" s="9"/>
      <c r="Y76" s="33"/>
      <c r="Z76" s="7">
        <f t="shared" si="37"/>
        <v>0</v>
      </c>
      <c r="AA76" s="9"/>
      <c r="AB76" s="33"/>
      <c r="AC76" s="7">
        <f t="shared" si="38"/>
        <v>0</v>
      </c>
      <c r="AD76" s="9"/>
      <c r="AE76" s="33"/>
      <c r="AF76" s="7">
        <f t="shared" si="39"/>
        <v>0</v>
      </c>
      <c r="AG76" s="9"/>
      <c r="AH76" s="33"/>
      <c r="AI76" s="7">
        <f t="shared" si="40"/>
        <v>0</v>
      </c>
      <c r="AJ76" s="9"/>
      <c r="AK76" s="33"/>
      <c r="AL76" s="7">
        <f t="shared" si="41"/>
        <v>0</v>
      </c>
      <c r="AM76" s="9"/>
      <c r="AN76" s="33"/>
      <c r="AO76" s="7">
        <f t="shared" si="42"/>
        <v>0</v>
      </c>
      <c r="AP76" s="9"/>
      <c r="AQ76" s="33"/>
      <c r="AR76" s="7">
        <f t="shared" si="43"/>
        <v>0</v>
      </c>
      <c r="AS76" s="9"/>
      <c r="AT76" s="33"/>
      <c r="AU76" s="7">
        <f t="shared" si="44"/>
        <v>0</v>
      </c>
      <c r="AV76" s="9"/>
      <c r="AW76" s="33"/>
      <c r="AX76" s="7">
        <f t="shared" si="45"/>
        <v>0</v>
      </c>
      <c r="AY76" s="9"/>
      <c r="AZ76" s="33"/>
      <c r="BA76" s="7">
        <f t="shared" si="46"/>
        <v>0</v>
      </c>
      <c r="BB76" s="9"/>
      <c r="BC76" s="33"/>
      <c r="BD76" s="7">
        <f t="shared" si="47"/>
        <v>0</v>
      </c>
      <c r="BE76" s="9"/>
      <c r="BF76" s="33"/>
      <c r="BG76" s="7">
        <f t="shared" si="48"/>
        <v>0</v>
      </c>
      <c r="BH76" s="9"/>
      <c r="BI76" s="33"/>
      <c r="BJ76" s="7">
        <f t="shared" si="49"/>
        <v>0</v>
      </c>
      <c r="BK76" s="9"/>
      <c r="BL76" s="33"/>
      <c r="BM76" s="7">
        <f t="shared" si="50"/>
        <v>0</v>
      </c>
    </row>
    <row r="77" spans="2:65" s="10" customFormat="1" x14ac:dyDescent="0.2">
      <c r="B77" s="34" t="s">
        <v>134</v>
      </c>
      <c r="C77" s="7"/>
      <c r="D77" s="35" t="s">
        <v>1</v>
      </c>
      <c r="E77" s="27">
        <v>260766</v>
      </c>
      <c r="F77" s="7">
        <f t="shared" si="51"/>
        <v>0</v>
      </c>
      <c r="G77" s="35" t="s">
        <v>194</v>
      </c>
      <c r="H77" s="32" t="s">
        <v>209</v>
      </c>
      <c r="I77" s="32" t="s">
        <v>209</v>
      </c>
      <c r="J77" s="23">
        <f t="shared" si="52"/>
        <v>0</v>
      </c>
      <c r="K77" s="7"/>
      <c r="L77" s="9"/>
      <c r="M77" s="33"/>
      <c r="N77" s="7">
        <f t="shared" si="53"/>
        <v>0</v>
      </c>
      <c r="O77" s="9"/>
      <c r="P77" s="33"/>
      <c r="Q77" s="7">
        <f t="shared" si="34"/>
        <v>0</v>
      </c>
      <c r="R77" s="9"/>
      <c r="S77" s="33"/>
      <c r="T77" s="7">
        <f t="shared" si="35"/>
        <v>0</v>
      </c>
      <c r="U77" s="9"/>
      <c r="V77" s="33"/>
      <c r="W77" s="7">
        <f t="shared" si="36"/>
        <v>0</v>
      </c>
      <c r="X77" s="9"/>
      <c r="Y77" s="33"/>
      <c r="Z77" s="7">
        <f t="shared" si="37"/>
        <v>0</v>
      </c>
      <c r="AA77" s="9"/>
      <c r="AB77" s="33"/>
      <c r="AC77" s="7">
        <f t="shared" si="38"/>
        <v>0</v>
      </c>
      <c r="AD77" s="9"/>
      <c r="AE77" s="33"/>
      <c r="AF77" s="7">
        <f t="shared" si="39"/>
        <v>0</v>
      </c>
      <c r="AG77" s="9"/>
      <c r="AH77" s="33"/>
      <c r="AI77" s="7">
        <f t="shared" si="40"/>
        <v>0</v>
      </c>
      <c r="AJ77" s="9"/>
      <c r="AK77" s="33"/>
      <c r="AL77" s="7">
        <f t="shared" si="41"/>
        <v>0</v>
      </c>
      <c r="AM77" s="9"/>
      <c r="AN77" s="33"/>
      <c r="AO77" s="7">
        <f t="shared" si="42"/>
        <v>0</v>
      </c>
      <c r="AP77" s="9"/>
      <c r="AQ77" s="33"/>
      <c r="AR77" s="7">
        <f t="shared" si="43"/>
        <v>0</v>
      </c>
      <c r="AS77" s="9"/>
      <c r="AT77" s="33"/>
      <c r="AU77" s="7">
        <f t="shared" si="44"/>
        <v>0</v>
      </c>
      <c r="AV77" s="9"/>
      <c r="AW77" s="33"/>
      <c r="AX77" s="7">
        <f t="shared" si="45"/>
        <v>0</v>
      </c>
      <c r="AY77" s="9"/>
      <c r="AZ77" s="33"/>
      <c r="BA77" s="7">
        <f t="shared" si="46"/>
        <v>0</v>
      </c>
      <c r="BB77" s="9"/>
      <c r="BC77" s="33"/>
      <c r="BD77" s="7">
        <f t="shared" si="47"/>
        <v>0</v>
      </c>
      <c r="BE77" s="9"/>
      <c r="BF77" s="33"/>
      <c r="BG77" s="7">
        <f t="shared" si="48"/>
        <v>0</v>
      </c>
      <c r="BH77" s="9"/>
      <c r="BI77" s="33"/>
      <c r="BJ77" s="7">
        <f t="shared" si="49"/>
        <v>0</v>
      </c>
      <c r="BK77" s="9"/>
      <c r="BL77" s="33"/>
      <c r="BM77" s="7">
        <f t="shared" si="50"/>
        <v>0</v>
      </c>
    </row>
    <row r="78" spans="2:65" s="10" customFormat="1" x14ac:dyDescent="0.2">
      <c r="B78" s="34" t="s">
        <v>135</v>
      </c>
      <c r="C78" s="7"/>
      <c r="D78" s="35" t="s">
        <v>1</v>
      </c>
      <c r="E78" s="27">
        <v>260</v>
      </c>
      <c r="F78" s="7">
        <f t="shared" si="51"/>
        <v>0</v>
      </c>
      <c r="G78" s="35" t="s">
        <v>195</v>
      </c>
      <c r="H78" s="7">
        <f t="shared" ref="H78:H94" si="54">M78+P78+S78+V78+Y78+AB78+AE78+AH78+AK78+AN78+AQ78+AT78+AW78+AZ78+BC78+BF78+BI78+BL78</f>
        <v>0</v>
      </c>
      <c r="I78" s="35" t="s">
        <v>199</v>
      </c>
      <c r="J78" s="23">
        <f>E78*F78*H78</f>
        <v>0</v>
      </c>
      <c r="K78" s="7"/>
      <c r="L78" s="9"/>
      <c r="M78" s="9"/>
      <c r="N78" s="7">
        <f>L78*$E78*M78</f>
        <v>0</v>
      </c>
      <c r="O78" s="9"/>
      <c r="P78" s="9"/>
      <c r="Q78" s="7">
        <f t="shared" ref="Q78:Q94" si="55">O78*$E78*P78</f>
        <v>0</v>
      </c>
      <c r="R78" s="9"/>
      <c r="S78" s="9"/>
      <c r="T78" s="7">
        <f t="shared" ref="T78:T94" si="56">R78*$E78*S78</f>
        <v>0</v>
      </c>
      <c r="U78" s="9"/>
      <c r="V78" s="9"/>
      <c r="W78" s="7">
        <f t="shared" ref="W78:W94" si="57">U78*$E78*V78</f>
        <v>0</v>
      </c>
      <c r="X78" s="9"/>
      <c r="Y78" s="9"/>
      <c r="Z78" s="7">
        <f t="shared" ref="Z78:Z94" si="58">X78*$E78*Y78</f>
        <v>0</v>
      </c>
      <c r="AA78" s="9"/>
      <c r="AB78" s="9"/>
      <c r="AC78" s="7">
        <f t="shared" ref="AC78:AC94" si="59">AA78*$E78*AB78</f>
        <v>0</v>
      </c>
      <c r="AD78" s="9"/>
      <c r="AE78" s="9"/>
      <c r="AF78" s="7">
        <f t="shared" ref="AF78:AF94" si="60">AD78*$E78*AE78</f>
        <v>0</v>
      </c>
      <c r="AG78" s="9"/>
      <c r="AH78" s="9"/>
      <c r="AI78" s="7">
        <f t="shared" ref="AI78:AI94" si="61">AG78*$E78*AH78</f>
        <v>0</v>
      </c>
      <c r="AJ78" s="9"/>
      <c r="AK78" s="9"/>
      <c r="AL78" s="7">
        <f t="shared" ref="AL78:AL94" si="62">AJ78*$E78*AK78</f>
        <v>0</v>
      </c>
      <c r="AM78" s="9"/>
      <c r="AN78" s="9"/>
      <c r="AO78" s="7">
        <f t="shared" ref="AO78:AO94" si="63">AM78*$E78*AN78</f>
        <v>0</v>
      </c>
      <c r="AP78" s="9"/>
      <c r="AQ78" s="9"/>
      <c r="AR78" s="7">
        <f t="shared" ref="AR78:AR94" si="64">AP78*$E78*AQ78</f>
        <v>0</v>
      </c>
      <c r="AS78" s="9"/>
      <c r="AT78" s="9"/>
      <c r="AU78" s="7">
        <f t="shared" ref="AU78:AU94" si="65">AS78*$E78*AT78</f>
        <v>0</v>
      </c>
      <c r="AV78" s="9"/>
      <c r="AW78" s="9"/>
      <c r="AX78" s="7">
        <f t="shared" ref="AX78:AX94" si="66">AV78*$E78*AW78</f>
        <v>0</v>
      </c>
      <c r="AY78" s="9"/>
      <c r="AZ78" s="9"/>
      <c r="BA78" s="7">
        <f t="shared" ref="BA78:BA94" si="67">AY78*$E78*AZ78</f>
        <v>0</v>
      </c>
      <c r="BB78" s="9"/>
      <c r="BC78" s="9"/>
      <c r="BD78" s="7">
        <f t="shared" ref="BD78:BD94" si="68">BB78*$E78*BC78</f>
        <v>0</v>
      </c>
      <c r="BE78" s="9"/>
      <c r="BF78" s="9"/>
      <c r="BG78" s="7">
        <f t="shared" ref="BG78:BG94" si="69">BE78*$E78*BF78</f>
        <v>0</v>
      </c>
      <c r="BH78" s="9"/>
      <c r="BI78" s="9"/>
      <c r="BJ78" s="7">
        <f t="shared" ref="BJ78:BJ94" si="70">BH78*$E78*BI78</f>
        <v>0</v>
      </c>
      <c r="BK78" s="9"/>
      <c r="BL78" s="9"/>
      <c r="BM78" s="7">
        <f t="shared" ref="BM78:BM94" si="71">BK78*$E78*BL78</f>
        <v>0</v>
      </c>
    </row>
    <row r="79" spans="2:65" s="10" customFormat="1" x14ac:dyDescent="0.2">
      <c r="B79" s="34" t="s">
        <v>136</v>
      </c>
      <c r="C79" s="7"/>
      <c r="D79" s="35" t="s">
        <v>1</v>
      </c>
      <c r="E79" s="27">
        <v>300</v>
      </c>
      <c r="F79" s="7">
        <f t="shared" si="51"/>
        <v>0</v>
      </c>
      <c r="G79" s="35" t="s">
        <v>195</v>
      </c>
      <c r="H79" s="7">
        <f t="shared" si="54"/>
        <v>0</v>
      </c>
      <c r="I79" s="35" t="s">
        <v>199</v>
      </c>
      <c r="J79" s="23">
        <f t="shared" ref="J79:J94" si="72">E79*F79*H79</f>
        <v>0</v>
      </c>
      <c r="K79" s="7"/>
      <c r="L79" s="9"/>
      <c r="M79" s="9"/>
      <c r="N79" s="7">
        <f t="shared" ref="N79:N94" si="73">L79*$E79*M79</f>
        <v>0</v>
      </c>
      <c r="O79" s="9"/>
      <c r="P79" s="9"/>
      <c r="Q79" s="7">
        <f t="shared" si="55"/>
        <v>0</v>
      </c>
      <c r="R79" s="9"/>
      <c r="S79" s="9"/>
      <c r="T79" s="7">
        <f t="shared" si="56"/>
        <v>0</v>
      </c>
      <c r="U79" s="9"/>
      <c r="V79" s="9"/>
      <c r="W79" s="7">
        <f t="shared" si="57"/>
        <v>0</v>
      </c>
      <c r="X79" s="9"/>
      <c r="Y79" s="9"/>
      <c r="Z79" s="7">
        <f t="shared" si="58"/>
        <v>0</v>
      </c>
      <c r="AA79" s="9"/>
      <c r="AB79" s="9"/>
      <c r="AC79" s="7">
        <f t="shared" si="59"/>
        <v>0</v>
      </c>
      <c r="AD79" s="9"/>
      <c r="AE79" s="9"/>
      <c r="AF79" s="7">
        <f t="shared" si="60"/>
        <v>0</v>
      </c>
      <c r="AG79" s="9"/>
      <c r="AH79" s="9"/>
      <c r="AI79" s="7">
        <f t="shared" si="61"/>
        <v>0</v>
      </c>
      <c r="AJ79" s="9"/>
      <c r="AK79" s="9"/>
      <c r="AL79" s="7">
        <f t="shared" si="62"/>
        <v>0</v>
      </c>
      <c r="AM79" s="9"/>
      <c r="AN79" s="9"/>
      <c r="AO79" s="7">
        <f t="shared" si="63"/>
        <v>0</v>
      </c>
      <c r="AP79" s="9"/>
      <c r="AQ79" s="9"/>
      <c r="AR79" s="7">
        <f t="shared" si="64"/>
        <v>0</v>
      </c>
      <c r="AS79" s="9"/>
      <c r="AT79" s="9"/>
      <c r="AU79" s="7">
        <f t="shared" si="65"/>
        <v>0</v>
      </c>
      <c r="AV79" s="9"/>
      <c r="AW79" s="9"/>
      <c r="AX79" s="7">
        <f t="shared" si="66"/>
        <v>0</v>
      </c>
      <c r="AY79" s="9"/>
      <c r="AZ79" s="9"/>
      <c r="BA79" s="7">
        <f t="shared" si="67"/>
        <v>0</v>
      </c>
      <c r="BB79" s="9"/>
      <c r="BC79" s="9"/>
      <c r="BD79" s="7">
        <f t="shared" si="68"/>
        <v>0</v>
      </c>
      <c r="BE79" s="9"/>
      <c r="BF79" s="9"/>
      <c r="BG79" s="7">
        <f t="shared" si="69"/>
        <v>0</v>
      </c>
      <c r="BH79" s="9"/>
      <c r="BI79" s="9"/>
      <c r="BJ79" s="7">
        <f t="shared" si="70"/>
        <v>0</v>
      </c>
      <c r="BK79" s="9"/>
      <c r="BL79" s="9"/>
      <c r="BM79" s="7">
        <f t="shared" si="71"/>
        <v>0</v>
      </c>
    </row>
    <row r="80" spans="2:65" s="10" customFormat="1" x14ac:dyDescent="0.2">
      <c r="B80" s="34" t="s">
        <v>137</v>
      </c>
      <c r="C80" s="7"/>
      <c r="D80" s="35" t="s">
        <v>1</v>
      </c>
      <c r="E80" s="27">
        <v>250</v>
      </c>
      <c r="F80" s="7">
        <f t="shared" si="51"/>
        <v>0</v>
      </c>
      <c r="G80" s="35" t="s">
        <v>195</v>
      </c>
      <c r="H80" s="7">
        <f t="shared" si="54"/>
        <v>0</v>
      </c>
      <c r="I80" s="35" t="s">
        <v>199</v>
      </c>
      <c r="J80" s="23">
        <f t="shared" si="72"/>
        <v>0</v>
      </c>
      <c r="K80" s="7"/>
      <c r="L80" s="9"/>
      <c r="M80" s="9"/>
      <c r="N80" s="7">
        <f t="shared" si="73"/>
        <v>0</v>
      </c>
      <c r="O80" s="9"/>
      <c r="P80" s="9"/>
      <c r="Q80" s="7">
        <f t="shared" si="55"/>
        <v>0</v>
      </c>
      <c r="R80" s="9"/>
      <c r="S80" s="9"/>
      <c r="T80" s="7">
        <f t="shared" si="56"/>
        <v>0</v>
      </c>
      <c r="U80" s="9"/>
      <c r="V80" s="9"/>
      <c r="W80" s="7">
        <f t="shared" si="57"/>
        <v>0</v>
      </c>
      <c r="X80" s="9"/>
      <c r="Y80" s="9"/>
      <c r="Z80" s="7">
        <f t="shared" si="58"/>
        <v>0</v>
      </c>
      <c r="AA80" s="9"/>
      <c r="AB80" s="9"/>
      <c r="AC80" s="7">
        <f t="shared" si="59"/>
        <v>0</v>
      </c>
      <c r="AD80" s="9"/>
      <c r="AE80" s="9"/>
      <c r="AF80" s="7">
        <f t="shared" si="60"/>
        <v>0</v>
      </c>
      <c r="AG80" s="9"/>
      <c r="AH80" s="9"/>
      <c r="AI80" s="7">
        <f t="shared" si="61"/>
        <v>0</v>
      </c>
      <c r="AJ80" s="9"/>
      <c r="AK80" s="9"/>
      <c r="AL80" s="7">
        <f t="shared" si="62"/>
        <v>0</v>
      </c>
      <c r="AM80" s="9"/>
      <c r="AN80" s="9"/>
      <c r="AO80" s="7">
        <f t="shared" si="63"/>
        <v>0</v>
      </c>
      <c r="AP80" s="9"/>
      <c r="AQ80" s="9"/>
      <c r="AR80" s="7">
        <f t="shared" si="64"/>
        <v>0</v>
      </c>
      <c r="AS80" s="9"/>
      <c r="AT80" s="9"/>
      <c r="AU80" s="7">
        <f t="shared" si="65"/>
        <v>0</v>
      </c>
      <c r="AV80" s="9"/>
      <c r="AW80" s="9"/>
      <c r="AX80" s="7">
        <f t="shared" si="66"/>
        <v>0</v>
      </c>
      <c r="AY80" s="9"/>
      <c r="AZ80" s="9"/>
      <c r="BA80" s="7">
        <f t="shared" si="67"/>
        <v>0</v>
      </c>
      <c r="BB80" s="9"/>
      <c r="BC80" s="9"/>
      <c r="BD80" s="7">
        <f t="shared" si="68"/>
        <v>0</v>
      </c>
      <c r="BE80" s="9"/>
      <c r="BF80" s="9"/>
      <c r="BG80" s="7">
        <f t="shared" si="69"/>
        <v>0</v>
      </c>
      <c r="BH80" s="9"/>
      <c r="BI80" s="9"/>
      <c r="BJ80" s="7">
        <f t="shared" si="70"/>
        <v>0</v>
      </c>
      <c r="BK80" s="9"/>
      <c r="BL80" s="9"/>
      <c r="BM80" s="7">
        <f t="shared" si="71"/>
        <v>0</v>
      </c>
    </row>
    <row r="81" spans="2:65" s="10" customFormat="1" x14ac:dyDescent="0.2">
      <c r="B81" s="34" t="s">
        <v>138</v>
      </c>
      <c r="C81" s="7"/>
      <c r="D81" s="35" t="s">
        <v>1</v>
      </c>
      <c r="E81" s="27">
        <v>200</v>
      </c>
      <c r="F81" s="7">
        <f t="shared" si="51"/>
        <v>0</v>
      </c>
      <c r="G81" s="35" t="s">
        <v>195</v>
      </c>
      <c r="H81" s="7">
        <f t="shared" si="54"/>
        <v>0</v>
      </c>
      <c r="I81" s="35" t="s">
        <v>199</v>
      </c>
      <c r="J81" s="23">
        <f t="shared" si="72"/>
        <v>0</v>
      </c>
      <c r="K81" s="7"/>
      <c r="L81" s="9"/>
      <c r="M81" s="9"/>
      <c r="N81" s="7">
        <f t="shared" si="73"/>
        <v>0</v>
      </c>
      <c r="O81" s="9"/>
      <c r="P81" s="9"/>
      <c r="Q81" s="7">
        <f t="shared" si="55"/>
        <v>0</v>
      </c>
      <c r="R81" s="9"/>
      <c r="S81" s="9"/>
      <c r="T81" s="7">
        <f t="shared" si="56"/>
        <v>0</v>
      </c>
      <c r="U81" s="9"/>
      <c r="V81" s="9"/>
      <c r="W81" s="7">
        <f t="shared" si="57"/>
        <v>0</v>
      </c>
      <c r="X81" s="9"/>
      <c r="Y81" s="9"/>
      <c r="Z81" s="7">
        <f t="shared" si="58"/>
        <v>0</v>
      </c>
      <c r="AA81" s="9"/>
      <c r="AB81" s="9"/>
      <c r="AC81" s="7">
        <f t="shared" si="59"/>
        <v>0</v>
      </c>
      <c r="AD81" s="9"/>
      <c r="AE81" s="9"/>
      <c r="AF81" s="7">
        <f t="shared" si="60"/>
        <v>0</v>
      </c>
      <c r="AG81" s="9"/>
      <c r="AH81" s="9"/>
      <c r="AI81" s="7">
        <f t="shared" si="61"/>
        <v>0</v>
      </c>
      <c r="AJ81" s="9"/>
      <c r="AK81" s="9"/>
      <c r="AL81" s="7">
        <f t="shared" si="62"/>
        <v>0</v>
      </c>
      <c r="AM81" s="9"/>
      <c r="AN81" s="9"/>
      <c r="AO81" s="7">
        <f t="shared" si="63"/>
        <v>0</v>
      </c>
      <c r="AP81" s="9"/>
      <c r="AQ81" s="9"/>
      <c r="AR81" s="7">
        <f t="shared" si="64"/>
        <v>0</v>
      </c>
      <c r="AS81" s="9"/>
      <c r="AT81" s="9"/>
      <c r="AU81" s="7">
        <f t="shared" si="65"/>
        <v>0</v>
      </c>
      <c r="AV81" s="9"/>
      <c r="AW81" s="9"/>
      <c r="AX81" s="7">
        <f t="shared" si="66"/>
        <v>0</v>
      </c>
      <c r="AY81" s="9"/>
      <c r="AZ81" s="9"/>
      <c r="BA81" s="7">
        <f t="shared" si="67"/>
        <v>0</v>
      </c>
      <c r="BB81" s="9"/>
      <c r="BC81" s="9"/>
      <c r="BD81" s="7">
        <f t="shared" si="68"/>
        <v>0</v>
      </c>
      <c r="BE81" s="9"/>
      <c r="BF81" s="9"/>
      <c r="BG81" s="7">
        <f t="shared" si="69"/>
        <v>0</v>
      </c>
      <c r="BH81" s="9"/>
      <c r="BI81" s="9"/>
      <c r="BJ81" s="7">
        <f t="shared" si="70"/>
        <v>0</v>
      </c>
      <c r="BK81" s="9"/>
      <c r="BL81" s="9"/>
      <c r="BM81" s="7">
        <f t="shared" si="71"/>
        <v>0</v>
      </c>
    </row>
    <row r="82" spans="2:65" s="10" customFormat="1" x14ac:dyDescent="0.2">
      <c r="B82" s="34" t="s">
        <v>139</v>
      </c>
      <c r="C82" s="7"/>
      <c r="D82" s="35" t="s">
        <v>1</v>
      </c>
      <c r="E82" s="27">
        <v>290</v>
      </c>
      <c r="F82" s="7">
        <f t="shared" si="51"/>
        <v>0</v>
      </c>
      <c r="G82" s="35" t="s">
        <v>195</v>
      </c>
      <c r="H82" s="7">
        <f t="shared" si="54"/>
        <v>0</v>
      </c>
      <c r="I82" s="35" t="s">
        <v>199</v>
      </c>
      <c r="J82" s="23">
        <f t="shared" si="72"/>
        <v>0</v>
      </c>
      <c r="K82" s="7"/>
      <c r="L82" s="9"/>
      <c r="M82" s="9"/>
      <c r="N82" s="7">
        <f t="shared" si="73"/>
        <v>0</v>
      </c>
      <c r="O82" s="9"/>
      <c r="P82" s="9"/>
      <c r="Q82" s="7">
        <f t="shared" si="55"/>
        <v>0</v>
      </c>
      <c r="R82" s="9"/>
      <c r="S82" s="9"/>
      <c r="T82" s="7">
        <f t="shared" si="56"/>
        <v>0</v>
      </c>
      <c r="U82" s="9"/>
      <c r="V82" s="9"/>
      <c r="W82" s="7">
        <f t="shared" si="57"/>
        <v>0</v>
      </c>
      <c r="X82" s="9"/>
      <c r="Y82" s="9"/>
      <c r="Z82" s="7">
        <f t="shared" si="58"/>
        <v>0</v>
      </c>
      <c r="AA82" s="9"/>
      <c r="AB82" s="9"/>
      <c r="AC82" s="7">
        <f t="shared" si="59"/>
        <v>0</v>
      </c>
      <c r="AD82" s="9"/>
      <c r="AE82" s="9"/>
      <c r="AF82" s="7">
        <f t="shared" si="60"/>
        <v>0</v>
      </c>
      <c r="AG82" s="9"/>
      <c r="AH82" s="9"/>
      <c r="AI82" s="7">
        <f t="shared" si="61"/>
        <v>0</v>
      </c>
      <c r="AJ82" s="9"/>
      <c r="AK82" s="9"/>
      <c r="AL82" s="7">
        <f t="shared" si="62"/>
        <v>0</v>
      </c>
      <c r="AM82" s="9"/>
      <c r="AN82" s="9"/>
      <c r="AO82" s="7">
        <f t="shared" si="63"/>
        <v>0</v>
      </c>
      <c r="AP82" s="9"/>
      <c r="AQ82" s="9"/>
      <c r="AR82" s="7">
        <f t="shared" si="64"/>
        <v>0</v>
      </c>
      <c r="AS82" s="9"/>
      <c r="AT82" s="9"/>
      <c r="AU82" s="7">
        <f t="shared" si="65"/>
        <v>0</v>
      </c>
      <c r="AV82" s="9"/>
      <c r="AW82" s="9"/>
      <c r="AX82" s="7">
        <f t="shared" si="66"/>
        <v>0</v>
      </c>
      <c r="AY82" s="9"/>
      <c r="AZ82" s="9"/>
      <c r="BA82" s="7">
        <f t="shared" si="67"/>
        <v>0</v>
      </c>
      <c r="BB82" s="9"/>
      <c r="BC82" s="9"/>
      <c r="BD82" s="7">
        <f t="shared" si="68"/>
        <v>0</v>
      </c>
      <c r="BE82" s="9"/>
      <c r="BF82" s="9"/>
      <c r="BG82" s="7">
        <f t="shared" si="69"/>
        <v>0</v>
      </c>
      <c r="BH82" s="9"/>
      <c r="BI82" s="9"/>
      <c r="BJ82" s="7">
        <f t="shared" si="70"/>
        <v>0</v>
      </c>
      <c r="BK82" s="9"/>
      <c r="BL82" s="9"/>
      <c r="BM82" s="7">
        <f t="shared" si="71"/>
        <v>0</v>
      </c>
    </row>
    <row r="83" spans="2:65" s="10" customFormat="1" x14ac:dyDescent="0.2">
      <c r="B83" s="34" t="s">
        <v>140</v>
      </c>
      <c r="C83" s="7"/>
      <c r="D83" s="35" t="s">
        <v>1</v>
      </c>
      <c r="E83" s="27">
        <v>200</v>
      </c>
      <c r="F83" s="7">
        <f t="shared" si="51"/>
        <v>0</v>
      </c>
      <c r="G83" s="35" t="s">
        <v>195</v>
      </c>
      <c r="H83" s="7">
        <f t="shared" si="54"/>
        <v>0</v>
      </c>
      <c r="I83" s="35" t="s">
        <v>199</v>
      </c>
      <c r="J83" s="23">
        <f t="shared" si="72"/>
        <v>0</v>
      </c>
      <c r="K83" s="7"/>
      <c r="L83" s="9"/>
      <c r="M83" s="9"/>
      <c r="N83" s="7">
        <f t="shared" si="73"/>
        <v>0</v>
      </c>
      <c r="O83" s="9"/>
      <c r="P83" s="9"/>
      <c r="Q83" s="7">
        <f t="shared" si="55"/>
        <v>0</v>
      </c>
      <c r="R83" s="9"/>
      <c r="S83" s="9"/>
      <c r="T83" s="7">
        <f t="shared" si="56"/>
        <v>0</v>
      </c>
      <c r="U83" s="9"/>
      <c r="V83" s="9"/>
      <c r="W83" s="7">
        <f t="shared" si="57"/>
        <v>0</v>
      </c>
      <c r="X83" s="9"/>
      <c r="Y83" s="9"/>
      <c r="Z83" s="7">
        <f t="shared" si="58"/>
        <v>0</v>
      </c>
      <c r="AA83" s="9"/>
      <c r="AB83" s="9"/>
      <c r="AC83" s="7">
        <f t="shared" si="59"/>
        <v>0</v>
      </c>
      <c r="AD83" s="9"/>
      <c r="AE83" s="9"/>
      <c r="AF83" s="7">
        <f t="shared" si="60"/>
        <v>0</v>
      </c>
      <c r="AG83" s="9"/>
      <c r="AH83" s="9"/>
      <c r="AI83" s="7">
        <f t="shared" si="61"/>
        <v>0</v>
      </c>
      <c r="AJ83" s="9"/>
      <c r="AK83" s="9"/>
      <c r="AL83" s="7">
        <f t="shared" si="62"/>
        <v>0</v>
      </c>
      <c r="AM83" s="9"/>
      <c r="AN83" s="9"/>
      <c r="AO83" s="7">
        <f t="shared" si="63"/>
        <v>0</v>
      </c>
      <c r="AP83" s="9"/>
      <c r="AQ83" s="9"/>
      <c r="AR83" s="7">
        <f t="shared" si="64"/>
        <v>0</v>
      </c>
      <c r="AS83" s="9"/>
      <c r="AT83" s="9"/>
      <c r="AU83" s="7">
        <f t="shared" si="65"/>
        <v>0</v>
      </c>
      <c r="AV83" s="9"/>
      <c r="AW83" s="9"/>
      <c r="AX83" s="7">
        <f t="shared" si="66"/>
        <v>0</v>
      </c>
      <c r="AY83" s="9"/>
      <c r="AZ83" s="9"/>
      <c r="BA83" s="7">
        <f t="shared" si="67"/>
        <v>0</v>
      </c>
      <c r="BB83" s="9"/>
      <c r="BC83" s="9"/>
      <c r="BD83" s="7">
        <f t="shared" si="68"/>
        <v>0</v>
      </c>
      <c r="BE83" s="9"/>
      <c r="BF83" s="9"/>
      <c r="BG83" s="7">
        <f t="shared" si="69"/>
        <v>0</v>
      </c>
      <c r="BH83" s="9"/>
      <c r="BI83" s="9"/>
      <c r="BJ83" s="7">
        <f t="shared" si="70"/>
        <v>0</v>
      </c>
      <c r="BK83" s="9"/>
      <c r="BL83" s="9"/>
      <c r="BM83" s="7">
        <f t="shared" si="71"/>
        <v>0</v>
      </c>
    </row>
    <row r="84" spans="2:65" s="10" customFormat="1" x14ac:dyDescent="0.2">
      <c r="B84" s="34" t="s">
        <v>141</v>
      </c>
      <c r="C84" s="7"/>
      <c r="D84" s="35" t="s">
        <v>1</v>
      </c>
      <c r="E84" s="27">
        <v>250</v>
      </c>
      <c r="F84" s="7">
        <f t="shared" si="51"/>
        <v>0</v>
      </c>
      <c r="G84" s="35" t="s">
        <v>195</v>
      </c>
      <c r="H84" s="7">
        <f t="shared" si="54"/>
        <v>0</v>
      </c>
      <c r="I84" s="35" t="s">
        <v>199</v>
      </c>
      <c r="J84" s="23">
        <f t="shared" si="72"/>
        <v>0</v>
      </c>
      <c r="K84" s="7"/>
      <c r="L84" s="9"/>
      <c r="M84" s="9"/>
      <c r="N84" s="7">
        <f t="shared" si="73"/>
        <v>0</v>
      </c>
      <c r="O84" s="9"/>
      <c r="P84" s="9"/>
      <c r="Q84" s="7">
        <f t="shared" si="55"/>
        <v>0</v>
      </c>
      <c r="R84" s="9"/>
      <c r="S84" s="9"/>
      <c r="T84" s="7">
        <f t="shared" si="56"/>
        <v>0</v>
      </c>
      <c r="U84" s="9"/>
      <c r="V84" s="9"/>
      <c r="W84" s="7">
        <f t="shared" si="57"/>
        <v>0</v>
      </c>
      <c r="X84" s="9"/>
      <c r="Y84" s="9"/>
      <c r="Z84" s="7">
        <f t="shared" si="58"/>
        <v>0</v>
      </c>
      <c r="AA84" s="9"/>
      <c r="AB84" s="9"/>
      <c r="AC84" s="7">
        <f t="shared" si="59"/>
        <v>0</v>
      </c>
      <c r="AD84" s="9"/>
      <c r="AE84" s="9"/>
      <c r="AF84" s="7">
        <f t="shared" si="60"/>
        <v>0</v>
      </c>
      <c r="AG84" s="9"/>
      <c r="AH84" s="9"/>
      <c r="AI84" s="7">
        <f t="shared" si="61"/>
        <v>0</v>
      </c>
      <c r="AJ84" s="9"/>
      <c r="AK84" s="9"/>
      <c r="AL84" s="7">
        <f t="shared" si="62"/>
        <v>0</v>
      </c>
      <c r="AM84" s="9"/>
      <c r="AN84" s="9"/>
      <c r="AO84" s="7">
        <f t="shared" si="63"/>
        <v>0</v>
      </c>
      <c r="AP84" s="9"/>
      <c r="AQ84" s="9"/>
      <c r="AR84" s="7">
        <f t="shared" si="64"/>
        <v>0</v>
      </c>
      <c r="AS84" s="9"/>
      <c r="AT84" s="9"/>
      <c r="AU84" s="7">
        <f t="shared" si="65"/>
        <v>0</v>
      </c>
      <c r="AV84" s="9"/>
      <c r="AW84" s="9"/>
      <c r="AX84" s="7">
        <f t="shared" si="66"/>
        <v>0</v>
      </c>
      <c r="AY84" s="9"/>
      <c r="AZ84" s="9"/>
      <c r="BA84" s="7">
        <f t="shared" si="67"/>
        <v>0</v>
      </c>
      <c r="BB84" s="9"/>
      <c r="BC84" s="9"/>
      <c r="BD84" s="7">
        <f t="shared" si="68"/>
        <v>0</v>
      </c>
      <c r="BE84" s="9"/>
      <c r="BF84" s="9"/>
      <c r="BG84" s="7">
        <f t="shared" si="69"/>
        <v>0</v>
      </c>
      <c r="BH84" s="9"/>
      <c r="BI84" s="9"/>
      <c r="BJ84" s="7">
        <f t="shared" si="70"/>
        <v>0</v>
      </c>
      <c r="BK84" s="9"/>
      <c r="BL84" s="9"/>
      <c r="BM84" s="7">
        <f t="shared" si="71"/>
        <v>0</v>
      </c>
    </row>
    <row r="85" spans="2:65" s="10" customFormat="1" x14ac:dyDescent="0.2">
      <c r="B85" s="34" t="s">
        <v>142</v>
      </c>
      <c r="C85" s="7"/>
      <c r="D85" s="35" t="s">
        <v>1</v>
      </c>
      <c r="E85" s="28">
        <v>429</v>
      </c>
      <c r="F85" s="7">
        <f t="shared" si="51"/>
        <v>0</v>
      </c>
      <c r="G85" s="35" t="s">
        <v>196</v>
      </c>
      <c r="H85" s="7">
        <f t="shared" si="54"/>
        <v>0</v>
      </c>
      <c r="I85" s="35" t="s">
        <v>200</v>
      </c>
      <c r="J85" s="23">
        <f t="shared" si="72"/>
        <v>0</v>
      </c>
      <c r="K85" s="7"/>
      <c r="L85" s="9"/>
      <c r="M85" s="9"/>
      <c r="N85" s="7">
        <f t="shared" si="73"/>
        <v>0</v>
      </c>
      <c r="O85" s="9"/>
      <c r="P85" s="9"/>
      <c r="Q85" s="7">
        <f t="shared" si="55"/>
        <v>0</v>
      </c>
      <c r="R85" s="9"/>
      <c r="S85" s="9"/>
      <c r="T85" s="7">
        <f t="shared" si="56"/>
        <v>0</v>
      </c>
      <c r="U85" s="9"/>
      <c r="V85" s="9"/>
      <c r="W85" s="7">
        <f t="shared" si="57"/>
        <v>0</v>
      </c>
      <c r="X85" s="9"/>
      <c r="Y85" s="9"/>
      <c r="Z85" s="7">
        <f t="shared" si="58"/>
        <v>0</v>
      </c>
      <c r="AA85" s="9"/>
      <c r="AB85" s="9"/>
      <c r="AC85" s="7">
        <f t="shared" si="59"/>
        <v>0</v>
      </c>
      <c r="AD85" s="9"/>
      <c r="AE85" s="9"/>
      <c r="AF85" s="7">
        <f t="shared" si="60"/>
        <v>0</v>
      </c>
      <c r="AG85" s="9"/>
      <c r="AH85" s="9"/>
      <c r="AI85" s="7">
        <f t="shared" si="61"/>
        <v>0</v>
      </c>
      <c r="AJ85" s="9"/>
      <c r="AK85" s="9"/>
      <c r="AL85" s="7">
        <f t="shared" si="62"/>
        <v>0</v>
      </c>
      <c r="AM85" s="9"/>
      <c r="AN85" s="9"/>
      <c r="AO85" s="7">
        <f t="shared" si="63"/>
        <v>0</v>
      </c>
      <c r="AP85" s="9"/>
      <c r="AQ85" s="9"/>
      <c r="AR85" s="7">
        <f t="shared" si="64"/>
        <v>0</v>
      </c>
      <c r="AS85" s="9"/>
      <c r="AT85" s="9"/>
      <c r="AU85" s="7">
        <f t="shared" si="65"/>
        <v>0</v>
      </c>
      <c r="AV85" s="9"/>
      <c r="AW85" s="9"/>
      <c r="AX85" s="7">
        <f t="shared" si="66"/>
        <v>0</v>
      </c>
      <c r="AY85" s="9"/>
      <c r="AZ85" s="9"/>
      <c r="BA85" s="7">
        <f t="shared" si="67"/>
        <v>0</v>
      </c>
      <c r="BB85" s="9"/>
      <c r="BC85" s="9"/>
      <c r="BD85" s="7">
        <f t="shared" si="68"/>
        <v>0</v>
      </c>
      <c r="BE85" s="9"/>
      <c r="BF85" s="9"/>
      <c r="BG85" s="7">
        <f t="shared" si="69"/>
        <v>0</v>
      </c>
      <c r="BH85" s="9"/>
      <c r="BI85" s="9"/>
      <c r="BJ85" s="7">
        <f t="shared" si="70"/>
        <v>0</v>
      </c>
      <c r="BK85" s="9"/>
      <c r="BL85" s="9"/>
      <c r="BM85" s="7">
        <f t="shared" si="71"/>
        <v>0</v>
      </c>
    </row>
    <row r="86" spans="2:65" s="10" customFormat="1" x14ac:dyDescent="0.2">
      <c r="B86" s="34" t="s">
        <v>143</v>
      </c>
      <c r="C86" s="7"/>
      <c r="D86" s="35" t="s">
        <v>1</v>
      </c>
      <c r="E86" s="28">
        <v>231</v>
      </c>
      <c r="F86" s="7">
        <f t="shared" si="51"/>
        <v>0</v>
      </c>
      <c r="G86" s="35" t="s">
        <v>197</v>
      </c>
      <c r="H86" s="7">
        <f t="shared" si="54"/>
        <v>0</v>
      </c>
      <c r="I86" s="35" t="s">
        <v>200</v>
      </c>
      <c r="J86" s="23">
        <f t="shared" si="72"/>
        <v>0</v>
      </c>
      <c r="K86" s="7"/>
      <c r="L86" s="9"/>
      <c r="M86" s="9"/>
      <c r="N86" s="7">
        <f t="shared" si="73"/>
        <v>0</v>
      </c>
      <c r="O86" s="9"/>
      <c r="P86" s="9"/>
      <c r="Q86" s="7">
        <f t="shared" si="55"/>
        <v>0</v>
      </c>
      <c r="R86" s="9"/>
      <c r="S86" s="9"/>
      <c r="T86" s="7">
        <f t="shared" si="56"/>
        <v>0</v>
      </c>
      <c r="U86" s="9"/>
      <c r="V86" s="9"/>
      <c r="W86" s="7">
        <f t="shared" si="57"/>
        <v>0</v>
      </c>
      <c r="X86" s="9"/>
      <c r="Y86" s="9"/>
      <c r="Z86" s="7">
        <f t="shared" si="58"/>
        <v>0</v>
      </c>
      <c r="AA86" s="9"/>
      <c r="AB86" s="9"/>
      <c r="AC86" s="7">
        <f t="shared" si="59"/>
        <v>0</v>
      </c>
      <c r="AD86" s="9"/>
      <c r="AE86" s="9"/>
      <c r="AF86" s="7">
        <f t="shared" si="60"/>
        <v>0</v>
      </c>
      <c r="AG86" s="9"/>
      <c r="AH86" s="9"/>
      <c r="AI86" s="7">
        <f t="shared" si="61"/>
        <v>0</v>
      </c>
      <c r="AJ86" s="9"/>
      <c r="AK86" s="9"/>
      <c r="AL86" s="7">
        <f t="shared" si="62"/>
        <v>0</v>
      </c>
      <c r="AM86" s="9"/>
      <c r="AN86" s="9"/>
      <c r="AO86" s="7">
        <f t="shared" si="63"/>
        <v>0</v>
      </c>
      <c r="AP86" s="9"/>
      <c r="AQ86" s="9"/>
      <c r="AR86" s="7">
        <f t="shared" si="64"/>
        <v>0</v>
      </c>
      <c r="AS86" s="9"/>
      <c r="AT86" s="9"/>
      <c r="AU86" s="7">
        <f t="shared" si="65"/>
        <v>0</v>
      </c>
      <c r="AV86" s="9"/>
      <c r="AW86" s="9"/>
      <c r="AX86" s="7">
        <f t="shared" si="66"/>
        <v>0</v>
      </c>
      <c r="AY86" s="9"/>
      <c r="AZ86" s="9"/>
      <c r="BA86" s="7">
        <f t="shared" si="67"/>
        <v>0</v>
      </c>
      <c r="BB86" s="9"/>
      <c r="BC86" s="9"/>
      <c r="BD86" s="7">
        <f t="shared" si="68"/>
        <v>0</v>
      </c>
      <c r="BE86" s="9"/>
      <c r="BF86" s="9"/>
      <c r="BG86" s="7">
        <f t="shared" si="69"/>
        <v>0</v>
      </c>
      <c r="BH86" s="9"/>
      <c r="BI86" s="9"/>
      <c r="BJ86" s="7">
        <f t="shared" si="70"/>
        <v>0</v>
      </c>
      <c r="BK86" s="9"/>
      <c r="BL86" s="9"/>
      <c r="BM86" s="7">
        <f t="shared" si="71"/>
        <v>0</v>
      </c>
    </row>
    <row r="87" spans="2:65" s="10" customFormat="1" x14ac:dyDescent="0.2">
      <c r="B87" s="34" t="s">
        <v>144</v>
      </c>
      <c r="C87" s="7"/>
      <c r="D87" s="35" t="s">
        <v>1</v>
      </c>
      <c r="E87" s="28">
        <v>231</v>
      </c>
      <c r="F87" s="7">
        <f t="shared" si="51"/>
        <v>0</v>
      </c>
      <c r="G87" s="35" t="s">
        <v>197</v>
      </c>
      <c r="H87" s="7">
        <f t="shared" si="54"/>
        <v>0</v>
      </c>
      <c r="I87" s="35" t="s">
        <v>200</v>
      </c>
      <c r="J87" s="23">
        <f t="shared" si="72"/>
        <v>0</v>
      </c>
      <c r="K87" s="7"/>
      <c r="L87" s="9"/>
      <c r="M87" s="9"/>
      <c r="N87" s="7">
        <f t="shared" si="73"/>
        <v>0</v>
      </c>
      <c r="O87" s="9"/>
      <c r="P87" s="9"/>
      <c r="Q87" s="7">
        <f t="shared" si="55"/>
        <v>0</v>
      </c>
      <c r="R87" s="9"/>
      <c r="S87" s="9"/>
      <c r="T87" s="7">
        <f t="shared" si="56"/>
        <v>0</v>
      </c>
      <c r="U87" s="9"/>
      <c r="V87" s="9"/>
      <c r="W87" s="7">
        <f t="shared" si="57"/>
        <v>0</v>
      </c>
      <c r="X87" s="9"/>
      <c r="Y87" s="9"/>
      <c r="Z87" s="7">
        <f t="shared" si="58"/>
        <v>0</v>
      </c>
      <c r="AA87" s="9"/>
      <c r="AB87" s="9"/>
      <c r="AC87" s="7">
        <f t="shared" si="59"/>
        <v>0</v>
      </c>
      <c r="AD87" s="9"/>
      <c r="AE87" s="9"/>
      <c r="AF87" s="7">
        <f t="shared" si="60"/>
        <v>0</v>
      </c>
      <c r="AG87" s="9"/>
      <c r="AH87" s="9"/>
      <c r="AI87" s="7">
        <f t="shared" si="61"/>
        <v>0</v>
      </c>
      <c r="AJ87" s="9"/>
      <c r="AK87" s="9"/>
      <c r="AL87" s="7">
        <f t="shared" si="62"/>
        <v>0</v>
      </c>
      <c r="AM87" s="9"/>
      <c r="AN87" s="9"/>
      <c r="AO87" s="7">
        <f t="shared" si="63"/>
        <v>0</v>
      </c>
      <c r="AP87" s="9"/>
      <c r="AQ87" s="9"/>
      <c r="AR87" s="7">
        <f t="shared" si="64"/>
        <v>0</v>
      </c>
      <c r="AS87" s="9"/>
      <c r="AT87" s="9"/>
      <c r="AU87" s="7">
        <f t="shared" si="65"/>
        <v>0</v>
      </c>
      <c r="AV87" s="9"/>
      <c r="AW87" s="9"/>
      <c r="AX87" s="7">
        <f t="shared" si="66"/>
        <v>0</v>
      </c>
      <c r="AY87" s="9"/>
      <c r="AZ87" s="9"/>
      <c r="BA87" s="7">
        <f t="shared" si="67"/>
        <v>0</v>
      </c>
      <c r="BB87" s="9"/>
      <c r="BC87" s="9"/>
      <c r="BD87" s="7">
        <f t="shared" si="68"/>
        <v>0</v>
      </c>
      <c r="BE87" s="9"/>
      <c r="BF87" s="9"/>
      <c r="BG87" s="7">
        <f t="shared" si="69"/>
        <v>0</v>
      </c>
      <c r="BH87" s="9"/>
      <c r="BI87" s="9"/>
      <c r="BJ87" s="7">
        <f t="shared" si="70"/>
        <v>0</v>
      </c>
      <c r="BK87" s="9"/>
      <c r="BL87" s="9"/>
      <c r="BM87" s="7">
        <f t="shared" si="71"/>
        <v>0</v>
      </c>
    </row>
    <row r="88" spans="2:65" s="10" customFormat="1" x14ac:dyDescent="0.2">
      <c r="B88" s="34" t="s">
        <v>145</v>
      </c>
      <c r="C88" s="7"/>
      <c r="D88" s="35" t="s">
        <v>1</v>
      </c>
      <c r="E88" s="28">
        <v>231</v>
      </c>
      <c r="F88" s="7">
        <f t="shared" si="51"/>
        <v>0</v>
      </c>
      <c r="G88" s="35" t="s">
        <v>198</v>
      </c>
      <c r="H88" s="7">
        <f t="shared" si="54"/>
        <v>0</v>
      </c>
      <c r="I88" s="35" t="s">
        <v>200</v>
      </c>
      <c r="J88" s="23">
        <f t="shared" si="72"/>
        <v>0</v>
      </c>
      <c r="K88" s="7"/>
      <c r="L88" s="9"/>
      <c r="M88" s="9"/>
      <c r="N88" s="7">
        <f t="shared" si="73"/>
        <v>0</v>
      </c>
      <c r="O88" s="9"/>
      <c r="P88" s="9"/>
      <c r="Q88" s="7">
        <f t="shared" si="55"/>
        <v>0</v>
      </c>
      <c r="R88" s="9"/>
      <c r="S88" s="9"/>
      <c r="T88" s="7">
        <f t="shared" si="56"/>
        <v>0</v>
      </c>
      <c r="U88" s="9"/>
      <c r="V88" s="9"/>
      <c r="W88" s="7">
        <f t="shared" si="57"/>
        <v>0</v>
      </c>
      <c r="X88" s="9"/>
      <c r="Y88" s="9"/>
      <c r="Z88" s="7">
        <f t="shared" si="58"/>
        <v>0</v>
      </c>
      <c r="AA88" s="9"/>
      <c r="AB88" s="9"/>
      <c r="AC88" s="7">
        <f t="shared" si="59"/>
        <v>0</v>
      </c>
      <c r="AD88" s="9"/>
      <c r="AE88" s="9"/>
      <c r="AF88" s="7">
        <f t="shared" si="60"/>
        <v>0</v>
      </c>
      <c r="AG88" s="9"/>
      <c r="AH88" s="9"/>
      <c r="AI88" s="7">
        <f t="shared" si="61"/>
        <v>0</v>
      </c>
      <c r="AJ88" s="9"/>
      <c r="AK88" s="9"/>
      <c r="AL88" s="7">
        <f t="shared" si="62"/>
        <v>0</v>
      </c>
      <c r="AM88" s="9"/>
      <c r="AN88" s="9"/>
      <c r="AO88" s="7">
        <f t="shared" si="63"/>
        <v>0</v>
      </c>
      <c r="AP88" s="9"/>
      <c r="AQ88" s="9"/>
      <c r="AR88" s="7">
        <f t="shared" si="64"/>
        <v>0</v>
      </c>
      <c r="AS88" s="9"/>
      <c r="AT88" s="9"/>
      <c r="AU88" s="7">
        <f t="shared" si="65"/>
        <v>0</v>
      </c>
      <c r="AV88" s="9"/>
      <c r="AW88" s="9"/>
      <c r="AX88" s="7">
        <f t="shared" si="66"/>
        <v>0</v>
      </c>
      <c r="AY88" s="9"/>
      <c r="AZ88" s="9"/>
      <c r="BA88" s="7">
        <f t="shared" si="67"/>
        <v>0</v>
      </c>
      <c r="BB88" s="9"/>
      <c r="BC88" s="9"/>
      <c r="BD88" s="7">
        <f t="shared" si="68"/>
        <v>0</v>
      </c>
      <c r="BE88" s="9"/>
      <c r="BF88" s="9"/>
      <c r="BG88" s="7">
        <f t="shared" si="69"/>
        <v>0</v>
      </c>
      <c r="BH88" s="9"/>
      <c r="BI88" s="9"/>
      <c r="BJ88" s="7">
        <f t="shared" si="70"/>
        <v>0</v>
      </c>
      <c r="BK88" s="9"/>
      <c r="BL88" s="9"/>
      <c r="BM88" s="7">
        <f t="shared" si="71"/>
        <v>0</v>
      </c>
    </row>
    <row r="89" spans="2:65" s="10" customFormat="1" x14ac:dyDescent="0.2">
      <c r="B89" s="34" t="s">
        <v>146</v>
      </c>
      <c r="C89" s="7"/>
      <c r="D89" s="35" t="s">
        <v>1</v>
      </c>
      <c r="E89" s="28">
        <v>231</v>
      </c>
      <c r="F89" s="7">
        <f t="shared" si="51"/>
        <v>0</v>
      </c>
      <c r="G89" s="35" t="s">
        <v>198</v>
      </c>
      <c r="H89" s="7">
        <f t="shared" si="54"/>
        <v>0</v>
      </c>
      <c r="I89" s="35" t="s">
        <v>200</v>
      </c>
      <c r="J89" s="23">
        <f t="shared" si="72"/>
        <v>0</v>
      </c>
      <c r="K89" s="7"/>
      <c r="L89" s="9"/>
      <c r="M89" s="9"/>
      <c r="N89" s="7">
        <f t="shared" si="73"/>
        <v>0</v>
      </c>
      <c r="O89" s="9"/>
      <c r="P89" s="9"/>
      <c r="Q89" s="7">
        <f t="shared" si="55"/>
        <v>0</v>
      </c>
      <c r="R89" s="9"/>
      <c r="S89" s="9"/>
      <c r="T89" s="7">
        <f t="shared" si="56"/>
        <v>0</v>
      </c>
      <c r="U89" s="9"/>
      <c r="V89" s="9"/>
      <c r="W89" s="7">
        <f t="shared" si="57"/>
        <v>0</v>
      </c>
      <c r="X89" s="9"/>
      <c r="Y89" s="9"/>
      <c r="Z89" s="7">
        <f t="shared" si="58"/>
        <v>0</v>
      </c>
      <c r="AA89" s="9"/>
      <c r="AB89" s="9"/>
      <c r="AC89" s="7">
        <f t="shared" si="59"/>
        <v>0</v>
      </c>
      <c r="AD89" s="9"/>
      <c r="AE89" s="9"/>
      <c r="AF89" s="7">
        <f t="shared" si="60"/>
        <v>0</v>
      </c>
      <c r="AG89" s="9"/>
      <c r="AH89" s="9"/>
      <c r="AI89" s="7">
        <f t="shared" si="61"/>
        <v>0</v>
      </c>
      <c r="AJ89" s="9"/>
      <c r="AK89" s="9"/>
      <c r="AL89" s="7">
        <f t="shared" si="62"/>
        <v>0</v>
      </c>
      <c r="AM89" s="9"/>
      <c r="AN89" s="9"/>
      <c r="AO89" s="7">
        <f t="shared" si="63"/>
        <v>0</v>
      </c>
      <c r="AP89" s="9"/>
      <c r="AQ89" s="9"/>
      <c r="AR89" s="7">
        <f t="shared" si="64"/>
        <v>0</v>
      </c>
      <c r="AS89" s="9"/>
      <c r="AT89" s="9"/>
      <c r="AU89" s="7">
        <f t="shared" si="65"/>
        <v>0</v>
      </c>
      <c r="AV89" s="9"/>
      <c r="AW89" s="9"/>
      <c r="AX89" s="7">
        <f t="shared" si="66"/>
        <v>0</v>
      </c>
      <c r="AY89" s="9"/>
      <c r="AZ89" s="9"/>
      <c r="BA89" s="7">
        <f t="shared" si="67"/>
        <v>0</v>
      </c>
      <c r="BB89" s="9"/>
      <c r="BC89" s="9"/>
      <c r="BD89" s="7">
        <f t="shared" si="68"/>
        <v>0</v>
      </c>
      <c r="BE89" s="9"/>
      <c r="BF89" s="9"/>
      <c r="BG89" s="7">
        <f t="shared" si="69"/>
        <v>0</v>
      </c>
      <c r="BH89" s="9"/>
      <c r="BI89" s="9"/>
      <c r="BJ89" s="7">
        <f t="shared" si="70"/>
        <v>0</v>
      </c>
      <c r="BK89" s="9"/>
      <c r="BL89" s="9"/>
      <c r="BM89" s="7">
        <f t="shared" si="71"/>
        <v>0</v>
      </c>
    </row>
    <row r="90" spans="2:65" s="10" customFormat="1" x14ac:dyDescent="0.2">
      <c r="B90" s="34" t="s">
        <v>147</v>
      </c>
      <c r="C90" s="7"/>
      <c r="D90" s="35" t="s">
        <v>1</v>
      </c>
      <c r="E90" s="28">
        <v>871</v>
      </c>
      <c r="F90" s="7">
        <f t="shared" si="51"/>
        <v>0</v>
      </c>
      <c r="G90" s="35" t="s">
        <v>196</v>
      </c>
      <c r="H90" s="7">
        <f t="shared" si="54"/>
        <v>0</v>
      </c>
      <c r="I90" s="35" t="s">
        <v>200</v>
      </c>
      <c r="J90" s="23">
        <f t="shared" si="72"/>
        <v>0</v>
      </c>
      <c r="K90" s="7"/>
      <c r="L90" s="9"/>
      <c r="M90" s="9"/>
      <c r="N90" s="7">
        <f t="shared" si="73"/>
        <v>0</v>
      </c>
      <c r="O90" s="9"/>
      <c r="P90" s="9"/>
      <c r="Q90" s="7">
        <f t="shared" si="55"/>
        <v>0</v>
      </c>
      <c r="R90" s="9"/>
      <c r="S90" s="9"/>
      <c r="T90" s="7">
        <f t="shared" si="56"/>
        <v>0</v>
      </c>
      <c r="U90" s="9"/>
      <c r="V90" s="9"/>
      <c r="W90" s="7">
        <f t="shared" si="57"/>
        <v>0</v>
      </c>
      <c r="X90" s="9"/>
      <c r="Y90" s="9"/>
      <c r="Z90" s="7">
        <f t="shared" si="58"/>
        <v>0</v>
      </c>
      <c r="AA90" s="9"/>
      <c r="AB90" s="9"/>
      <c r="AC90" s="7">
        <f t="shared" si="59"/>
        <v>0</v>
      </c>
      <c r="AD90" s="9"/>
      <c r="AE90" s="9"/>
      <c r="AF90" s="7">
        <f t="shared" si="60"/>
        <v>0</v>
      </c>
      <c r="AG90" s="9"/>
      <c r="AH90" s="9"/>
      <c r="AI90" s="7">
        <f t="shared" si="61"/>
        <v>0</v>
      </c>
      <c r="AJ90" s="9"/>
      <c r="AK90" s="9"/>
      <c r="AL90" s="7">
        <f t="shared" si="62"/>
        <v>0</v>
      </c>
      <c r="AM90" s="9"/>
      <c r="AN90" s="9"/>
      <c r="AO90" s="7">
        <f t="shared" si="63"/>
        <v>0</v>
      </c>
      <c r="AP90" s="9"/>
      <c r="AQ90" s="9"/>
      <c r="AR90" s="7">
        <f t="shared" si="64"/>
        <v>0</v>
      </c>
      <c r="AS90" s="9"/>
      <c r="AT90" s="9"/>
      <c r="AU90" s="7">
        <f t="shared" si="65"/>
        <v>0</v>
      </c>
      <c r="AV90" s="9"/>
      <c r="AW90" s="9"/>
      <c r="AX90" s="7">
        <f t="shared" si="66"/>
        <v>0</v>
      </c>
      <c r="AY90" s="9"/>
      <c r="AZ90" s="9"/>
      <c r="BA90" s="7">
        <f t="shared" si="67"/>
        <v>0</v>
      </c>
      <c r="BB90" s="9"/>
      <c r="BC90" s="9"/>
      <c r="BD90" s="7">
        <f t="shared" si="68"/>
        <v>0</v>
      </c>
      <c r="BE90" s="9"/>
      <c r="BF90" s="9"/>
      <c r="BG90" s="7">
        <f t="shared" si="69"/>
        <v>0</v>
      </c>
      <c r="BH90" s="9"/>
      <c r="BI90" s="9"/>
      <c r="BJ90" s="7">
        <f t="shared" si="70"/>
        <v>0</v>
      </c>
      <c r="BK90" s="9"/>
      <c r="BL90" s="9"/>
      <c r="BM90" s="7">
        <f t="shared" si="71"/>
        <v>0</v>
      </c>
    </row>
    <row r="91" spans="2:65" s="10" customFormat="1" x14ac:dyDescent="0.2">
      <c r="B91" s="34" t="s">
        <v>148</v>
      </c>
      <c r="C91" s="7"/>
      <c r="D91" s="35" t="s">
        <v>1</v>
      </c>
      <c r="E91" s="28">
        <v>469</v>
      </c>
      <c r="F91" s="7">
        <f t="shared" si="51"/>
        <v>0</v>
      </c>
      <c r="G91" s="35" t="s">
        <v>197</v>
      </c>
      <c r="H91" s="7">
        <f t="shared" si="54"/>
        <v>0</v>
      </c>
      <c r="I91" s="35" t="s">
        <v>200</v>
      </c>
      <c r="J91" s="23">
        <f t="shared" si="72"/>
        <v>0</v>
      </c>
      <c r="K91" s="7"/>
      <c r="L91" s="9"/>
      <c r="M91" s="9"/>
      <c r="N91" s="7">
        <f t="shared" si="73"/>
        <v>0</v>
      </c>
      <c r="O91" s="9"/>
      <c r="P91" s="9"/>
      <c r="Q91" s="7">
        <f t="shared" si="55"/>
        <v>0</v>
      </c>
      <c r="R91" s="9"/>
      <c r="S91" s="9"/>
      <c r="T91" s="7">
        <f t="shared" si="56"/>
        <v>0</v>
      </c>
      <c r="U91" s="9"/>
      <c r="V91" s="9"/>
      <c r="W91" s="7">
        <f t="shared" si="57"/>
        <v>0</v>
      </c>
      <c r="X91" s="9"/>
      <c r="Y91" s="9"/>
      <c r="Z91" s="7">
        <f t="shared" si="58"/>
        <v>0</v>
      </c>
      <c r="AA91" s="9"/>
      <c r="AB91" s="9"/>
      <c r="AC91" s="7">
        <f t="shared" si="59"/>
        <v>0</v>
      </c>
      <c r="AD91" s="9"/>
      <c r="AE91" s="9"/>
      <c r="AF91" s="7">
        <f t="shared" si="60"/>
        <v>0</v>
      </c>
      <c r="AG91" s="9"/>
      <c r="AH91" s="9"/>
      <c r="AI91" s="7">
        <f t="shared" si="61"/>
        <v>0</v>
      </c>
      <c r="AJ91" s="9"/>
      <c r="AK91" s="9"/>
      <c r="AL91" s="7">
        <f t="shared" si="62"/>
        <v>0</v>
      </c>
      <c r="AM91" s="9"/>
      <c r="AN91" s="9"/>
      <c r="AO91" s="7">
        <f t="shared" si="63"/>
        <v>0</v>
      </c>
      <c r="AP91" s="9"/>
      <c r="AQ91" s="9"/>
      <c r="AR91" s="7">
        <f t="shared" si="64"/>
        <v>0</v>
      </c>
      <c r="AS91" s="9"/>
      <c r="AT91" s="9"/>
      <c r="AU91" s="7">
        <f t="shared" si="65"/>
        <v>0</v>
      </c>
      <c r="AV91" s="9"/>
      <c r="AW91" s="9"/>
      <c r="AX91" s="7">
        <f t="shared" si="66"/>
        <v>0</v>
      </c>
      <c r="AY91" s="9"/>
      <c r="AZ91" s="9"/>
      <c r="BA91" s="7">
        <f t="shared" si="67"/>
        <v>0</v>
      </c>
      <c r="BB91" s="9"/>
      <c r="BC91" s="9"/>
      <c r="BD91" s="7">
        <f t="shared" si="68"/>
        <v>0</v>
      </c>
      <c r="BE91" s="9"/>
      <c r="BF91" s="9"/>
      <c r="BG91" s="7">
        <f t="shared" si="69"/>
        <v>0</v>
      </c>
      <c r="BH91" s="9"/>
      <c r="BI91" s="9"/>
      <c r="BJ91" s="7">
        <f t="shared" si="70"/>
        <v>0</v>
      </c>
      <c r="BK91" s="9"/>
      <c r="BL91" s="9"/>
      <c r="BM91" s="7">
        <f t="shared" si="71"/>
        <v>0</v>
      </c>
    </row>
    <row r="92" spans="2:65" s="10" customFormat="1" x14ac:dyDescent="0.2">
      <c r="B92" s="34" t="s">
        <v>149</v>
      </c>
      <c r="C92" s="7"/>
      <c r="D92" s="35" t="s">
        <v>1</v>
      </c>
      <c r="E92" s="28">
        <v>469</v>
      </c>
      <c r="F92" s="7">
        <f t="shared" si="51"/>
        <v>0</v>
      </c>
      <c r="G92" s="35" t="s">
        <v>197</v>
      </c>
      <c r="H92" s="7">
        <f t="shared" si="54"/>
        <v>0</v>
      </c>
      <c r="I92" s="35" t="s">
        <v>200</v>
      </c>
      <c r="J92" s="23">
        <f t="shared" si="72"/>
        <v>0</v>
      </c>
      <c r="K92" s="7"/>
      <c r="L92" s="9"/>
      <c r="M92" s="9"/>
      <c r="N92" s="7">
        <f t="shared" si="73"/>
        <v>0</v>
      </c>
      <c r="O92" s="9"/>
      <c r="P92" s="9"/>
      <c r="Q92" s="7">
        <f t="shared" si="55"/>
        <v>0</v>
      </c>
      <c r="R92" s="9"/>
      <c r="S92" s="9"/>
      <c r="T92" s="7">
        <f t="shared" si="56"/>
        <v>0</v>
      </c>
      <c r="U92" s="9"/>
      <c r="V92" s="9"/>
      <c r="W92" s="7">
        <f t="shared" si="57"/>
        <v>0</v>
      </c>
      <c r="X92" s="9"/>
      <c r="Y92" s="9"/>
      <c r="Z92" s="7">
        <f t="shared" si="58"/>
        <v>0</v>
      </c>
      <c r="AA92" s="9"/>
      <c r="AB92" s="9"/>
      <c r="AC92" s="7">
        <f t="shared" si="59"/>
        <v>0</v>
      </c>
      <c r="AD92" s="9"/>
      <c r="AE92" s="9"/>
      <c r="AF92" s="7">
        <f t="shared" si="60"/>
        <v>0</v>
      </c>
      <c r="AG92" s="9"/>
      <c r="AH92" s="9"/>
      <c r="AI92" s="7">
        <f t="shared" si="61"/>
        <v>0</v>
      </c>
      <c r="AJ92" s="9"/>
      <c r="AK92" s="9"/>
      <c r="AL92" s="7">
        <f t="shared" si="62"/>
        <v>0</v>
      </c>
      <c r="AM92" s="9"/>
      <c r="AN92" s="9"/>
      <c r="AO92" s="7">
        <f t="shared" si="63"/>
        <v>0</v>
      </c>
      <c r="AP92" s="9"/>
      <c r="AQ92" s="9"/>
      <c r="AR92" s="7">
        <f t="shared" si="64"/>
        <v>0</v>
      </c>
      <c r="AS92" s="9"/>
      <c r="AT92" s="9"/>
      <c r="AU92" s="7">
        <f t="shared" si="65"/>
        <v>0</v>
      </c>
      <c r="AV92" s="9"/>
      <c r="AW92" s="9"/>
      <c r="AX92" s="7">
        <f t="shared" si="66"/>
        <v>0</v>
      </c>
      <c r="AY92" s="9"/>
      <c r="AZ92" s="9"/>
      <c r="BA92" s="7">
        <f t="shared" si="67"/>
        <v>0</v>
      </c>
      <c r="BB92" s="9"/>
      <c r="BC92" s="9"/>
      <c r="BD92" s="7">
        <f t="shared" si="68"/>
        <v>0</v>
      </c>
      <c r="BE92" s="9"/>
      <c r="BF92" s="9"/>
      <c r="BG92" s="7">
        <f t="shared" si="69"/>
        <v>0</v>
      </c>
      <c r="BH92" s="9"/>
      <c r="BI92" s="9"/>
      <c r="BJ92" s="7">
        <f t="shared" si="70"/>
        <v>0</v>
      </c>
      <c r="BK92" s="9"/>
      <c r="BL92" s="9"/>
      <c r="BM92" s="7">
        <f t="shared" si="71"/>
        <v>0</v>
      </c>
    </row>
    <row r="93" spans="2:65" s="10" customFormat="1" x14ac:dyDescent="0.2">
      <c r="B93" s="34" t="s">
        <v>150</v>
      </c>
      <c r="C93" s="7"/>
      <c r="D93" s="35" t="s">
        <v>1</v>
      </c>
      <c r="E93" s="28">
        <v>469</v>
      </c>
      <c r="F93" s="7">
        <f t="shared" si="51"/>
        <v>0</v>
      </c>
      <c r="G93" s="35" t="s">
        <v>198</v>
      </c>
      <c r="H93" s="7">
        <f t="shared" si="54"/>
        <v>0</v>
      </c>
      <c r="I93" s="35" t="s">
        <v>200</v>
      </c>
      <c r="J93" s="23">
        <f t="shared" si="72"/>
        <v>0</v>
      </c>
      <c r="K93" s="7"/>
      <c r="L93" s="9"/>
      <c r="M93" s="9"/>
      <c r="N93" s="7">
        <f t="shared" si="73"/>
        <v>0</v>
      </c>
      <c r="O93" s="9"/>
      <c r="P93" s="9"/>
      <c r="Q93" s="7">
        <f t="shared" si="55"/>
        <v>0</v>
      </c>
      <c r="R93" s="9"/>
      <c r="S93" s="9"/>
      <c r="T93" s="7">
        <f t="shared" si="56"/>
        <v>0</v>
      </c>
      <c r="U93" s="9"/>
      <c r="V93" s="9"/>
      <c r="W93" s="7">
        <f t="shared" si="57"/>
        <v>0</v>
      </c>
      <c r="X93" s="9"/>
      <c r="Y93" s="9"/>
      <c r="Z93" s="7">
        <f t="shared" si="58"/>
        <v>0</v>
      </c>
      <c r="AA93" s="9"/>
      <c r="AB93" s="9"/>
      <c r="AC93" s="7">
        <f t="shared" si="59"/>
        <v>0</v>
      </c>
      <c r="AD93" s="9"/>
      <c r="AE93" s="9"/>
      <c r="AF93" s="7">
        <f t="shared" si="60"/>
        <v>0</v>
      </c>
      <c r="AG93" s="9"/>
      <c r="AH93" s="9"/>
      <c r="AI93" s="7">
        <f t="shared" si="61"/>
        <v>0</v>
      </c>
      <c r="AJ93" s="9"/>
      <c r="AK93" s="9"/>
      <c r="AL93" s="7">
        <f t="shared" si="62"/>
        <v>0</v>
      </c>
      <c r="AM93" s="9"/>
      <c r="AN93" s="9"/>
      <c r="AO93" s="7">
        <f t="shared" si="63"/>
        <v>0</v>
      </c>
      <c r="AP93" s="9"/>
      <c r="AQ93" s="9"/>
      <c r="AR93" s="7">
        <f t="shared" si="64"/>
        <v>0</v>
      </c>
      <c r="AS93" s="9"/>
      <c r="AT93" s="9"/>
      <c r="AU93" s="7">
        <f t="shared" si="65"/>
        <v>0</v>
      </c>
      <c r="AV93" s="9"/>
      <c r="AW93" s="9"/>
      <c r="AX93" s="7">
        <f t="shared" si="66"/>
        <v>0</v>
      </c>
      <c r="AY93" s="9"/>
      <c r="AZ93" s="9"/>
      <c r="BA93" s="7">
        <f t="shared" si="67"/>
        <v>0</v>
      </c>
      <c r="BB93" s="9"/>
      <c r="BC93" s="9"/>
      <c r="BD93" s="7">
        <f t="shared" si="68"/>
        <v>0</v>
      </c>
      <c r="BE93" s="9"/>
      <c r="BF93" s="9"/>
      <c r="BG93" s="7">
        <f t="shared" si="69"/>
        <v>0</v>
      </c>
      <c r="BH93" s="9"/>
      <c r="BI93" s="9"/>
      <c r="BJ93" s="7">
        <f t="shared" si="70"/>
        <v>0</v>
      </c>
      <c r="BK93" s="9"/>
      <c r="BL93" s="9"/>
      <c r="BM93" s="7">
        <f t="shared" si="71"/>
        <v>0</v>
      </c>
    </row>
    <row r="94" spans="2:65" s="10" customFormat="1" x14ac:dyDescent="0.2">
      <c r="B94" s="34" t="s">
        <v>151</v>
      </c>
      <c r="C94" s="7"/>
      <c r="D94" s="35" t="s">
        <v>1</v>
      </c>
      <c r="E94" s="28">
        <v>469</v>
      </c>
      <c r="F94" s="7">
        <f t="shared" si="51"/>
        <v>0</v>
      </c>
      <c r="G94" s="35" t="s">
        <v>198</v>
      </c>
      <c r="H94" s="7">
        <f t="shared" si="54"/>
        <v>0</v>
      </c>
      <c r="I94" s="35" t="s">
        <v>200</v>
      </c>
      <c r="J94" s="23">
        <f t="shared" si="72"/>
        <v>0</v>
      </c>
      <c r="K94" s="7"/>
      <c r="L94" s="9"/>
      <c r="M94" s="9"/>
      <c r="N94" s="7">
        <f t="shared" si="73"/>
        <v>0</v>
      </c>
      <c r="O94" s="9"/>
      <c r="P94" s="9"/>
      <c r="Q94" s="7">
        <f t="shared" si="55"/>
        <v>0</v>
      </c>
      <c r="R94" s="9"/>
      <c r="S94" s="9"/>
      <c r="T94" s="7">
        <f t="shared" si="56"/>
        <v>0</v>
      </c>
      <c r="U94" s="9"/>
      <c r="V94" s="9"/>
      <c r="W94" s="7">
        <f t="shared" si="57"/>
        <v>0</v>
      </c>
      <c r="X94" s="9"/>
      <c r="Y94" s="9"/>
      <c r="Z94" s="7">
        <f t="shared" si="58"/>
        <v>0</v>
      </c>
      <c r="AA94" s="9"/>
      <c r="AB94" s="9"/>
      <c r="AC94" s="7">
        <f t="shared" si="59"/>
        <v>0</v>
      </c>
      <c r="AD94" s="9"/>
      <c r="AE94" s="9"/>
      <c r="AF94" s="7">
        <f t="shared" si="60"/>
        <v>0</v>
      </c>
      <c r="AG94" s="9"/>
      <c r="AH94" s="9"/>
      <c r="AI94" s="7">
        <f t="shared" si="61"/>
        <v>0</v>
      </c>
      <c r="AJ94" s="9"/>
      <c r="AK94" s="9"/>
      <c r="AL94" s="7">
        <f t="shared" si="62"/>
        <v>0</v>
      </c>
      <c r="AM94" s="9"/>
      <c r="AN94" s="9"/>
      <c r="AO94" s="7">
        <f t="shared" si="63"/>
        <v>0</v>
      </c>
      <c r="AP94" s="9"/>
      <c r="AQ94" s="9"/>
      <c r="AR94" s="7">
        <f t="shared" si="64"/>
        <v>0</v>
      </c>
      <c r="AS94" s="9"/>
      <c r="AT94" s="9"/>
      <c r="AU94" s="7">
        <f t="shared" si="65"/>
        <v>0</v>
      </c>
      <c r="AV94" s="9"/>
      <c r="AW94" s="9"/>
      <c r="AX94" s="7">
        <f t="shared" si="66"/>
        <v>0</v>
      </c>
      <c r="AY94" s="9"/>
      <c r="AZ94" s="9"/>
      <c r="BA94" s="7">
        <f t="shared" si="67"/>
        <v>0</v>
      </c>
      <c r="BB94" s="9"/>
      <c r="BC94" s="9"/>
      <c r="BD94" s="7">
        <f t="shared" si="68"/>
        <v>0</v>
      </c>
      <c r="BE94" s="9"/>
      <c r="BF94" s="9"/>
      <c r="BG94" s="7">
        <f t="shared" si="69"/>
        <v>0</v>
      </c>
      <c r="BH94" s="9"/>
      <c r="BI94" s="9"/>
      <c r="BJ94" s="7">
        <f t="shared" si="70"/>
        <v>0</v>
      </c>
      <c r="BK94" s="9"/>
      <c r="BL94" s="9"/>
      <c r="BM94" s="7">
        <f t="shared" si="71"/>
        <v>0</v>
      </c>
    </row>
    <row r="95" spans="2:65" s="10" customFormat="1" x14ac:dyDescent="0.2">
      <c r="B95" s="34" t="s">
        <v>152</v>
      </c>
      <c r="C95" s="7"/>
      <c r="D95" s="35" t="s">
        <v>1</v>
      </c>
      <c r="E95" s="27">
        <v>70000</v>
      </c>
      <c r="F95" s="7">
        <f t="shared" si="51"/>
        <v>0</v>
      </c>
      <c r="G95" s="35" t="s">
        <v>198</v>
      </c>
      <c r="H95" s="32" t="s">
        <v>209</v>
      </c>
      <c r="I95" s="32" t="s">
        <v>209</v>
      </c>
      <c r="J95" s="23">
        <f t="shared" ref="J95:J116" si="74">E95*F95</f>
        <v>0</v>
      </c>
      <c r="K95" s="7"/>
      <c r="L95" s="9"/>
      <c r="M95" s="33"/>
      <c r="N95" s="7">
        <f t="shared" si="53"/>
        <v>0</v>
      </c>
      <c r="O95" s="9"/>
      <c r="P95" s="33"/>
      <c r="Q95" s="7">
        <f t="shared" ref="Q95:Q116" si="75">O95*$E95</f>
        <v>0</v>
      </c>
      <c r="R95" s="9"/>
      <c r="S95" s="33"/>
      <c r="T95" s="7">
        <f t="shared" ref="T95:T116" si="76">R95*$E95</f>
        <v>0</v>
      </c>
      <c r="U95" s="9"/>
      <c r="V95" s="33"/>
      <c r="W95" s="7">
        <f t="shared" ref="W95:W116" si="77">U95*$E95</f>
        <v>0</v>
      </c>
      <c r="X95" s="9"/>
      <c r="Y95" s="33"/>
      <c r="Z95" s="7">
        <f t="shared" ref="Z95:Z116" si="78">X95*$E95</f>
        <v>0</v>
      </c>
      <c r="AA95" s="9"/>
      <c r="AB95" s="33"/>
      <c r="AC95" s="7">
        <f t="shared" ref="AC95:AC116" si="79">AA95*$E95</f>
        <v>0</v>
      </c>
      <c r="AD95" s="9"/>
      <c r="AE95" s="33"/>
      <c r="AF95" s="7">
        <f t="shared" ref="AF95:AF116" si="80">AD95*$E95</f>
        <v>0</v>
      </c>
      <c r="AG95" s="9"/>
      <c r="AH95" s="33"/>
      <c r="AI95" s="7">
        <f t="shared" ref="AI95:AI116" si="81">AG95*$E95</f>
        <v>0</v>
      </c>
      <c r="AJ95" s="9"/>
      <c r="AK95" s="33"/>
      <c r="AL95" s="7">
        <f t="shared" ref="AL95:AL116" si="82">AJ95*$E95</f>
        <v>0</v>
      </c>
      <c r="AM95" s="9"/>
      <c r="AN95" s="33"/>
      <c r="AO95" s="7">
        <f t="shared" ref="AO95:AO116" si="83">AM95*$E95</f>
        <v>0</v>
      </c>
      <c r="AP95" s="9"/>
      <c r="AQ95" s="33"/>
      <c r="AR95" s="7">
        <f t="shared" ref="AR95:AR116" si="84">AP95*$E95</f>
        <v>0</v>
      </c>
      <c r="AS95" s="9"/>
      <c r="AT95" s="33"/>
      <c r="AU95" s="7">
        <f t="shared" ref="AU95:AU116" si="85">AS95*$E95</f>
        <v>0</v>
      </c>
      <c r="AV95" s="9"/>
      <c r="AW95" s="33"/>
      <c r="AX95" s="7">
        <f t="shared" ref="AX95:AX116" si="86">AV95*$E95</f>
        <v>0</v>
      </c>
      <c r="AY95" s="9"/>
      <c r="AZ95" s="33"/>
      <c r="BA95" s="7">
        <f t="shared" ref="BA95:BA116" si="87">AY95*$E95</f>
        <v>0</v>
      </c>
      <c r="BB95" s="9"/>
      <c r="BC95" s="33"/>
      <c r="BD95" s="7">
        <f t="shared" ref="BD95:BD116" si="88">BB95*$E95</f>
        <v>0</v>
      </c>
      <c r="BE95" s="9"/>
      <c r="BF95" s="33"/>
      <c r="BG95" s="7">
        <f t="shared" ref="BG95:BG116" si="89">BE95*$E95</f>
        <v>0</v>
      </c>
      <c r="BH95" s="9"/>
      <c r="BI95" s="33"/>
      <c r="BJ95" s="7">
        <f t="shared" ref="BJ95:BJ116" si="90">BH95*$E95</f>
        <v>0</v>
      </c>
      <c r="BK95" s="9"/>
      <c r="BL95" s="33"/>
      <c r="BM95" s="7">
        <f t="shared" ref="BM95:BM116" si="91">BK95*$E95</f>
        <v>0</v>
      </c>
    </row>
    <row r="96" spans="2:65" s="10" customFormat="1" x14ac:dyDescent="0.2">
      <c r="B96" s="34" t="s">
        <v>153</v>
      </c>
      <c r="C96" s="7"/>
      <c r="D96" s="35" t="s">
        <v>1</v>
      </c>
      <c r="E96" s="27">
        <v>95000</v>
      </c>
      <c r="F96" s="7">
        <f t="shared" si="51"/>
        <v>0</v>
      </c>
      <c r="G96" s="35" t="s">
        <v>198</v>
      </c>
      <c r="H96" s="32" t="s">
        <v>209</v>
      </c>
      <c r="I96" s="32" t="s">
        <v>209</v>
      </c>
      <c r="J96" s="23">
        <f t="shared" si="74"/>
        <v>0</v>
      </c>
      <c r="K96" s="7"/>
      <c r="L96" s="9"/>
      <c r="M96" s="33"/>
      <c r="N96" s="7">
        <f t="shared" si="53"/>
        <v>0</v>
      </c>
      <c r="O96" s="9"/>
      <c r="P96" s="33"/>
      <c r="Q96" s="7">
        <f t="shared" si="75"/>
        <v>0</v>
      </c>
      <c r="R96" s="9"/>
      <c r="S96" s="33"/>
      <c r="T96" s="7">
        <f t="shared" si="76"/>
        <v>0</v>
      </c>
      <c r="U96" s="9"/>
      <c r="V96" s="33"/>
      <c r="W96" s="7">
        <f t="shared" si="77"/>
        <v>0</v>
      </c>
      <c r="X96" s="9"/>
      <c r="Y96" s="33"/>
      <c r="Z96" s="7">
        <f t="shared" si="78"/>
        <v>0</v>
      </c>
      <c r="AA96" s="9"/>
      <c r="AB96" s="33"/>
      <c r="AC96" s="7">
        <f t="shared" si="79"/>
        <v>0</v>
      </c>
      <c r="AD96" s="9"/>
      <c r="AE96" s="33"/>
      <c r="AF96" s="7">
        <f t="shared" si="80"/>
        <v>0</v>
      </c>
      <c r="AG96" s="9"/>
      <c r="AH96" s="33"/>
      <c r="AI96" s="7">
        <f t="shared" si="81"/>
        <v>0</v>
      </c>
      <c r="AJ96" s="9"/>
      <c r="AK96" s="33"/>
      <c r="AL96" s="7">
        <f t="shared" si="82"/>
        <v>0</v>
      </c>
      <c r="AM96" s="9"/>
      <c r="AN96" s="33"/>
      <c r="AO96" s="7">
        <f t="shared" si="83"/>
        <v>0</v>
      </c>
      <c r="AP96" s="9"/>
      <c r="AQ96" s="33"/>
      <c r="AR96" s="7">
        <f t="shared" si="84"/>
        <v>0</v>
      </c>
      <c r="AS96" s="9"/>
      <c r="AT96" s="33"/>
      <c r="AU96" s="7">
        <f t="shared" si="85"/>
        <v>0</v>
      </c>
      <c r="AV96" s="9"/>
      <c r="AW96" s="33"/>
      <c r="AX96" s="7">
        <f t="shared" si="86"/>
        <v>0</v>
      </c>
      <c r="AY96" s="9"/>
      <c r="AZ96" s="33"/>
      <c r="BA96" s="7">
        <f t="shared" si="87"/>
        <v>0</v>
      </c>
      <c r="BB96" s="9"/>
      <c r="BC96" s="33"/>
      <c r="BD96" s="7">
        <f t="shared" si="88"/>
        <v>0</v>
      </c>
      <c r="BE96" s="9"/>
      <c r="BF96" s="33"/>
      <c r="BG96" s="7">
        <f t="shared" si="89"/>
        <v>0</v>
      </c>
      <c r="BH96" s="9"/>
      <c r="BI96" s="33"/>
      <c r="BJ96" s="7">
        <f t="shared" si="90"/>
        <v>0</v>
      </c>
      <c r="BK96" s="9"/>
      <c r="BL96" s="33"/>
      <c r="BM96" s="7">
        <f t="shared" si="91"/>
        <v>0</v>
      </c>
    </row>
    <row r="97" spans="2:65" s="10" customFormat="1" x14ac:dyDescent="0.2">
      <c r="B97" s="34" t="s">
        <v>154</v>
      </c>
      <c r="C97" s="7"/>
      <c r="D97" s="35" t="s">
        <v>1</v>
      </c>
      <c r="E97" s="27">
        <v>70000</v>
      </c>
      <c r="F97" s="7">
        <f t="shared" si="51"/>
        <v>0</v>
      </c>
      <c r="G97" s="35" t="s">
        <v>198</v>
      </c>
      <c r="H97" s="32" t="s">
        <v>209</v>
      </c>
      <c r="I97" s="32" t="s">
        <v>209</v>
      </c>
      <c r="J97" s="23">
        <f t="shared" si="74"/>
        <v>0</v>
      </c>
      <c r="K97" s="7"/>
      <c r="L97" s="9"/>
      <c r="M97" s="33"/>
      <c r="N97" s="7">
        <f t="shared" si="53"/>
        <v>0</v>
      </c>
      <c r="O97" s="9"/>
      <c r="P97" s="33"/>
      <c r="Q97" s="7">
        <f t="shared" si="75"/>
        <v>0</v>
      </c>
      <c r="R97" s="9"/>
      <c r="S97" s="33"/>
      <c r="T97" s="7">
        <f t="shared" si="76"/>
        <v>0</v>
      </c>
      <c r="U97" s="9"/>
      <c r="V97" s="33"/>
      <c r="W97" s="7">
        <f t="shared" si="77"/>
        <v>0</v>
      </c>
      <c r="X97" s="9"/>
      <c r="Y97" s="33"/>
      <c r="Z97" s="7">
        <f t="shared" si="78"/>
        <v>0</v>
      </c>
      <c r="AA97" s="9"/>
      <c r="AB97" s="33"/>
      <c r="AC97" s="7">
        <f t="shared" si="79"/>
        <v>0</v>
      </c>
      <c r="AD97" s="9"/>
      <c r="AE97" s="33"/>
      <c r="AF97" s="7">
        <f t="shared" si="80"/>
        <v>0</v>
      </c>
      <c r="AG97" s="9"/>
      <c r="AH97" s="33"/>
      <c r="AI97" s="7">
        <f t="shared" si="81"/>
        <v>0</v>
      </c>
      <c r="AJ97" s="9"/>
      <c r="AK97" s="33"/>
      <c r="AL97" s="7">
        <f t="shared" si="82"/>
        <v>0</v>
      </c>
      <c r="AM97" s="9"/>
      <c r="AN97" s="33"/>
      <c r="AO97" s="7">
        <f t="shared" si="83"/>
        <v>0</v>
      </c>
      <c r="AP97" s="9"/>
      <c r="AQ97" s="33"/>
      <c r="AR97" s="7">
        <f t="shared" si="84"/>
        <v>0</v>
      </c>
      <c r="AS97" s="9"/>
      <c r="AT97" s="33"/>
      <c r="AU97" s="7">
        <f t="shared" si="85"/>
        <v>0</v>
      </c>
      <c r="AV97" s="9"/>
      <c r="AW97" s="33"/>
      <c r="AX97" s="7">
        <f t="shared" si="86"/>
        <v>0</v>
      </c>
      <c r="AY97" s="9"/>
      <c r="AZ97" s="33"/>
      <c r="BA97" s="7">
        <f t="shared" si="87"/>
        <v>0</v>
      </c>
      <c r="BB97" s="9"/>
      <c r="BC97" s="33"/>
      <c r="BD97" s="7">
        <f t="shared" si="88"/>
        <v>0</v>
      </c>
      <c r="BE97" s="9"/>
      <c r="BF97" s="33"/>
      <c r="BG97" s="7">
        <f t="shared" si="89"/>
        <v>0</v>
      </c>
      <c r="BH97" s="9"/>
      <c r="BI97" s="33"/>
      <c r="BJ97" s="7">
        <f t="shared" si="90"/>
        <v>0</v>
      </c>
      <c r="BK97" s="9"/>
      <c r="BL97" s="33"/>
      <c r="BM97" s="7">
        <f t="shared" si="91"/>
        <v>0</v>
      </c>
    </row>
    <row r="98" spans="2:65" s="10" customFormat="1" x14ac:dyDescent="0.2">
      <c r="B98" s="34" t="s">
        <v>155</v>
      </c>
      <c r="C98" s="7"/>
      <c r="D98" s="35" t="s">
        <v>1</v>
      </c>
      <c r="E98" s="27">
        <v>150000</v>
      </c>
      <c r="F98" s="7">
        <f t="shared" si="51"/>
        <v>0</v>
      </c>
      <c r="G98" s="35" t="s">
        <v>198</v>
      </c>
      <c r="H98" s="32" t="s">
        <v>209</v>
      </c>
      <c r="I98" s="32" t="s">
        <v>209</v>
      </c>
      <c r="J98" s="23">
        <f t="shared" si="74"/>
        <v>0</v>
      </c>
      <c r="K98" s="7"/>
      <c r="L98" s="9"/>
      <c r="M98" s="33"/>
      <c r="N98" s="7">
        <f t="shared" si="53"/>
        <v>0</v>
      </c>
      <c r="O98" s="9"/>
      <c r="P98" s="33"/>
      <c r="Q98" s="7">
        <f t="shared" si="75"/>
        <v>0</v>
      </c>
      <c r="R98" s="9"/>
      <c r="S98" s="33"/>
      <c r="T98" s="7">
        <f t="shared" si="76"/>
        <v>0</v>
      </c>
      <c r="U98" s="9"/>
      <c r="V98" s="33"/>
      <c r="W98" s="7">
        <f t="shared" si="77"/>
        <v>0</v>
      </c>
      <c r="X98" s="9"/>
      <c r="Y98" s="33"/>
      <c r="Z98" s="7">
        <f t="shared" si="78"/>
        <v>0</v>
      </c>
      <c r="AA98" s="9"/>
      <c r="AB98" s="33"/>
      <c r="AC98" s="7">
        <f t="shared" si="79"/>
        <v>0</v>
      </c>
      <c r="AD98" s="9"/>
      <c r="AE98" s="33"/>
      <c r="AF98" s="7">
        <f t="shared" si="80"/>
        <v>0</v>
      </c>
      <c r="AG98" s="9"/>
      <c r="AH98" s="33"/>
      <c r="AI98" s="7">
        <f t="shared" si="81"/>
        <v>0</v>
      </c>
      <c r="AJ98" s="9"/>
      <c r="AK98" s="33"/>
      <c r="AL98" s="7">
        <f t="shared" si="82"/>
        <v>0</v>
      </c>
      <c r="AM98" s="9"/>
      <c r="AN98" s="33"/>
      <c r="AO98" s="7">
        <f t="shared" si="83"/>
        <v>0</v>
      </c>
      <c r="AP98" s="9"/>
      <c r="AQ98" s="33"/>
      <c r="AR98" s="7">
        <f t="shared" si="84"/>
        <v>0</v>
      </c>
      <c r="AS98" s="9"/>
      <c r="AT98" s="33"/>
      <c r="AU98" s="7">
        <f t="shared" si="85"/>
        <v>0</v>
      </c>
      <c r="AV98" s="9"/>
      <c r="AW98" s="33"/>
      <c r="AX98" s="7">
        <f t="shared" si="86"/>
        <v>0</v>
      </c>
      <c r="AY98" s="9"/>
      <c r="AZ98" s="33"/>
      <c r="BA98" s="7">
        <f t="shared" si="87"/>
        <v>0</v>
      </c>
      <c r="BB98" s="9"/>
      <c r="BC98" s="33"/>
      <c r="BD98" s="7">
        <f t="shared" si="88"/>
        <v>0</v>
      </c>
      <c r="BE98" s="9"/>
      <c r="BF98" s="33"/>
      <c r="BG98" s="7">
        <f t="shared" si="89"/>
        <v>0</v>
      </c>
      <c r="BH98" s="9"/>
      <c r="BI98" s="33"/>
      <c r="BJ98" s="7">
        <f t="shared" si="90"/>
        <v>0</v>
      </c>
      <c r="BK98" s="9"/>
      <c r="BL98" s="33"/>
      <c r="BM98" s="7">
        <f t="shared" si="91"/>
        <v>0</v>
      </c>
    </row>
    <row r="99" spans="2:65" s="10" customFormat="1" x14ac:dyDescent="0.2">
      <c r="B99" s="34" t="s">
        <v>156</v>
      </c>
      <c r="C99" s="7"/>
      <c r="D99" s="35" t="s">
        <v>1</v>
      </c>
      <c r="E99" s="27">
        <v>50000</v>
      </c>
      <c r="F99" s="7">
        <f t="shared" si="51"/>
        <v>0</v>
      </c>
      <c r="G99" s="35" t="s">
        <v>198</v>
      </c>
      <c r="H99" s="32" t="s">
        <v>209</v>
      </c>
      <c r="I99" s="32" t="s">
        <v>209</v>
      </c>
      <c r="J99" s="23">
        <f t="shared" si="74"/>
        <v>0</v>
      </c>
      <c r="K99" s="7"/>
      <c r="L99" s="9"/>
      <c r="M99" s="33"/>
      <c r="N99" s="7">
        <f t="shared" si="53"/>
        <v>0</v>
      </c>
      <c r="O99" s="9"/>
      <c r="P99" s="33"/>
      <c r="Q99" s="7">
        <f t="shared" si="75"/>
        <v>0</v>
      </c>
      <c r="R99" s="9"/>
      <c r="S99" s="33"/>
      <c r="T99" s="7">
        <f t="shared" si="76"/>
        <v>0</v>
      </c>
      <c r="U99" s="9"/>
      <c r="V99" s="33"/>
      <c r="W99" s="7">
        <f t="shared" si="77"/>
        <v>0</v>
      </c>
      <c r="X99" s="9"/>
      <c r="Y99" s="33"/>
      <c r="Z99" s="7">
        <f t="shared" si="78"/>
        <v>0</v>
      </c>
      <c r="AA99" s="9"/>
      <c r="AB99" s="33"/>
      <c r="AC99" s="7">
        <f t="shared" si="79"/>
        <v>0</v>
      </c>
      <c r="AD99" s="9"/>
      <c r="AE99" s="33"/>
      <c r="AF99" s="7">
        <f t="shared" si="80"/>
        <v>0</v>
      </c>
      <c r="AG99" s="9"/>
      <c r="AH99" s="33"/>
      <c r="AI99" s="7">
        <f t="shared" si="81"/>
        <v>0</v>
      </c>
      <c r="AJ99" s="9"/>
      <c r="AK99" s="33"/>
      <c r="AL99" s="7">
        <f t="shared" si="82"/>
        <v>0</v>
      </c>
      <c r="AM99" s="9"/>
      <c r="AN99" s="33"/>
      <c r="AO99" s="7">
        <f t="shared" si="83"/>
        <v>0</v>
      </c>
      <c r="AP99" s="9"/>
      <c r="AQ99" s="33"/>
      <c r="AR99" s="7">
        <f t="shared" si="84"/>
        <v>0</v>
      </c>
      <c r="AS99" s="9"/>
      <c r="AT99" s="33"/>
      <c r="AU99" s="7">
        <f t="shared" si="85"/>
        <v>0</v>
      </c>
      <c r="AV99" s="9"/>
      <c r="AW99" s="33"/>
      <c r="AX99" s="7">
        <f t="shared" si="86"/>
        <v>0</v>
      </c>
      <c r="AY99" s="9"/>
      <c r="AZ99" s="33"/>
      <c r="BA99" s="7">
        <f t="shared" si="87"/>
        <v>0</v>
      </c>
      <c r="BB99" s="9"/>
      <c r="BC99" s="33"/>
      <c r="BD99" s="7">
        <f t="shared" si="88"/>
        <v>0</v>
      </c>
      <c r="BE99" s="9"/>
      <c r="BF99" s="33"/>
      <c r="BG99" s="7">
        <f t="shared" si="89"/>
        <v>0</v>
      </c>
      <c r="BH99" s="9"/>
      <c r="BI99" s="33"/>
      <c r="BJ99" s="7">
        <f t="shared" si="90"/>
        <v>0</v>
      </c>
      <c r="BK99" s="9"/>
      <c r="BL99" s="33"/>
      <c r="BM99" s="7">
        <f t="shared" si="91"/>
        <v>0</v>
      </c>
    </row>
    <row r="100" spans="2:65" s="10" customFormat="1" x14ac:dyDescent="0.2">
      <c r="B100" s="34" t="s">
        <v>157</v>
      </c>
      <c r="C100" s="7"/>
      <c r="D100" s="35" t="s">
        <v>1</v>
      </c>
      <c r="E100" s="27">
        <v>110000</v>
      </c>
      <c r="F100" s="7">
        <f t="shared" si="51"/>
        <v>0</v>
      </c>
      <c r="G100" s="35" t="s">
        <v>198</v>
      </c>
      <c r="H100" s="32" t="s">
        <v>209</v>
      </c>
      <c r="I100" s="32" t="s">
        <v>209</v>
      </c>
      <c r="J100" s="23">
        <f t="shared" si="74"/>
        <v>0</v>
      </c>
      <c r="K100" s="7"/>
      <c r="L100" s="9"/>
      <c r="M100" s="33"/>
      <c r="N100" s="7">
        <f t="shared" si="53"/>
        <v>0</v>
      </c>
      <c r="O100" s="9"/>
      <c r="P100" s="33"/>
      <c r="Q100" s="7">
        <f t="shared" si="75"/>
        <v>0</v>
      </c>
      <c r="R100" s="9"/>
      <c r="S100" s="33"/>
      <c r="T100" s="7">
        <f t="shared" si="76"/>
        <v>0</v>
      </c>
      <c r="U100" s="9"/>
      <c r="V100" s="33"/>
      <c r="W100" s="7">
        <f t="shared" si="77"/>
        <v>0</v>
      </c>
      <c r="X100" s="9"/>
      <c r="Y100" s="33"/>
      <c r="Z100" s="7">
        <f t="shared" si="78"/>
        <v>0</v>
      </c>
      <c r="AA100" s="9"/>
      <c r="AB100" s="33"/>
      <c r="AC100" s="7">
        <f t="shared" si="79"/>
        <v>0</v>
      </c>
      <c r="AD100" s="9"/>
      <c r="AE100" s="33"/>
      <c r="AF100" s="7">
        <f t="shared" si="80"/>
        <v>0</v>
      </c>
      <c r="AG100" s="9"/>
      <c r="AH100" s="33"/>
      <c r="AI100" s="7">
        <f t="shared" si="81"/>
        <v>0</v>
      </c>
      <c r="AJ100" s="9"/>
      <c r="AK100" s="33"/>
      <c r="AL100" s="7">
        <f t="shared" si="82"/>
        <v>0</v>
      </c>
      <c r="AM100" s="9"/>
      <c r="AN100" s="33"/>
      <c r="AO100" s="7">
        <f t="shared" si="83"/>
        <v>0</v>
      </c>
      <c r="AP100" s="9"/>
      <c r="AQ100" s="33"/>
      <c r="AR100" s="7">
        <f t="shared" si="84"/>
        <v>0</v>
      </c>
      <c r="AS100" s="9"/>
      <c r="AT100" s="33"/>
      <c r="AU100" s="7">
        <f t="shared" si="85"/>
        <v>0</v>
      </c>
      <c r="AV100" s="9"/>
      <c r="AW100" s="33"/>
      <c r="AX100" s="7">
        <f t="shared" si="86"/>
        <v>0</v>
      </c>
      <c r="AY100" s="9"/>
      <c r="AZ100" s="33"/>
      <c r="BA100" s="7">
        <f t="shared" si="87"/>
        <v>0</v>
      </c>
      <c r="BB100" s="9"/>
      <c r="BC100" s="33"/>
      <c r="BD100" s="7">
        <f t="shared" si="88"/>
        <v>0</v>
      </c>
      <c r="BE100" s="9"/>
      <c r="BF100" s="33"/>
      <c r="BG100" s="7">
        <f t="shared" si="89"/>
        <v>0</v>
      </c>
      <c r="BH100" s="9"/>
      <c r="BI100" s="33"/>
      <c r="BJ100" s="7">
        <f t="shared" si="90"/>
        <v>0</v>
      </c>
      <c r="BK100" s="9"/>
      <c r="BL100" s="33"/>
      <c r="BM100" s="7">
        <f t="shared" si="91"/>
        <v>0</v>
      </c>
    </row>
    <row r="101" spans="2:65" s="10" customFormat="1" x14ac:dyDescent="0.2">
      <c r="B101" s="34" t="s">
        <v>158</v>
      </c>
      <c r="C101" s="7"/>
      <c r="D101" s="35" t="s">
        <v>1</v>
      </c>
      <c r="E101" s="27">
        <v>20000</v>
      </c>
      <c r="F101" s="7">
        <f t="shared" si="51"/>
        <v>0</v>
      </c>
      <c r="G101" s="35" t="s">
        <v>198</v>
      </c>
      <c r="H101" s="32" t="s">
        <v>209</v>
      </c>
      <c r="I101" s="32" t="s">
        <v>209</v>
      </c>
      <c r="J101" s="23">
        <f t="shared" si="74"/>
        <v>0</v>
      </c>
      <c r="K101" s="7"/>
      <c r="L101" s="9"/>
      <c r="M101" s="33"/>
      <c r="N101" s="7">
        <f t="shared" si="53"/>
        <v>0</v>
      </c>
      <c r="O101" s="9"/>
      <c r="P101" s="33"/>
      <c r="Q101" s="7">
        <f t="shared" si="75"/>
        <v>0</v>
      </c>
      <c r="R101" s="9"/>
      <c r="S101" s="33"/>
      <c r="T101" s="7">
        <f t="shared" si="76"/>
        <v>0</v>
      </c>
      <c r="U101" s="9"/>
      <c r="V101" s="33"/>
      <c r="W101" s="7">
        <f t="shared" si="77"/>
        <v>0</v>
      </c>
      <c r="X101" s="9"/>
      <c r="Y101" s="33"/>
      <c r="Z101" s="7">
        <f t="shared" si="78"/>
        <v>0</v>
      </c>
      <c r="AA101" s="9"/>
      <c r="AB101" s="33"/>
      <c r="AC101" s="7">
        <f t="shared" si="79"/>
        <v>0</v>
      </c>
      <c r="AD101" s="9"/>
      <c r="AE101" s="33"/>
      <c r="AF101" s="7">
        <f t="shared" si="80"/>
        <v>0</v>
      </c>
      <c r="AG101" s="9"/>
      <c r="AH101" s="33"/>
      <c r="AI101" s="7">
        <f t="shared" si="81"/>
        <v>0</v>
      </c>
      <c r="AJ101" s="9"/>
      <c r="AK101" s="33"/>
      <c r="AL101" s="7">
        <f t="shared" si="82"/>
        <v>0</v>
      </c>
      <c r="AM101" s="9"/>
      <c r="AN101" s="33"/>
      <c r="AO101" s="7">
        <f t="shared" si="83"/>
        <v>0</v>
      </c>
      <c r="AP101" s="9"/>
      <c r="AQ101" s="33"/>
      <c r="AR101" s="7">
        <f t="shared" si="84"/>
        <v>0</v>
      </c>
      <c r="AS101" s="9"/>
      <c r="AT101" s="33"/>
      <c r="AU101" s="7">
        <f t="shared" si="85"/>
        <v>0</v>
      </c>
      <c r="AV101" s="9"/>
      <c r="AW101" s="33"/>
      <c r="AX101" s="7">
        <f t="shared" si="86"/>
        <v>0</v>
      </c>
      <c r="AY101" s="9"/>
      <c r="AZ101" s="33"/>
      <c r="BA101" s="7">
        <f t="shared" si="87"/>
        <v>0</v>
      </c>
      <c r="BB101" s="9"/>
      <c r="BC101" s="33"/>
      <c r="BD101" s="7">
        <f t="shared" si="88"/>
        <v>0</v>
      </c>
      <c r="BE101" s="9"/>
      <c r="BF101" s="33"/>
      <c r="BG101" s="7">
        <f t="shared" si="89"/>
        <v>0</v>
      </c>
      <c r="BH101" s="9"/>
      <c r="BI101" s="33"/>
      <c r="BJ101" s="7">
        <f t="shared" si="90"/>
        <v>0</v>
      </c>
      <c r="BK101" s="9"/>
      <c r="BL101" s="33"/>
      <c r="BM101" s="7">
        <f t="shared" si="91"/>
        <v>0</v>
      </c>
    </row>
    <row r="102" spans="2:65" s="10" customFormat="1" x14ac:dyDescent="0.2">
      <c r="B102" s="34" t="s">
        <v>159</v>
      </c>
      <c r="C102" s="7"/>
      <c r="D102" s="35" t="s">
        <v>1</v>
      </c>
      <c r="E102" s="27">
        <v>9000</v>
      </c>
      <c r="F102" s="7">
        <f t="shared" si="51"/>
        <v>0</v>
      </c>
      <c r="G102" s="35" t="s">
        <v>198</v>
      </c>
      <c r="H102" s="32" t="s">
        <v>209</v>
      </c>
      <c r="I102" s="32" t="s">
        <v>209</v>
      </c>
      <c r="J102" s="23">
        <f t="shared" si="74"/>
        <v>0</v>
      </c>
      <c r="K102" s="7"/>
      <c r="L102" s="9"/>
      <c r="M102" s="33"/>
      <c r="N102" s="7">
        <f t="shared" si="53"/>
        <v>0</v>
      </c>
      <c r="O102" s="9"/>
      <c r="P102" s="33"/>
      <c r="Q102" s="7">
        <f t="shared" si="75"/>
        <v>0</v>
      </c>
      <c r="R102" s="9"/>
      <c r="S102" s="33"/>
      <c r="T102" s="7">
        <f t="shared" si="76"/>
        <v>0</v>
      </c>
      <c r="U102" s="9"/>
      <c r="V102" s="33"/>
      <c r="W102" s="7">
        <f t="shared" si="77"/>
        <v>0</v>
      </c>
      <c r="X102" s="9"/>
      <c r="Y102" s="33"/>
      <c r="Z102" s="7">
        <f t="shared" si="78"/>
        <v>0</v>
      </c>
      <c r="AA102" s="9"/>
      <c r="AB102" s="33"/>
      <c r="AC102" s="7">
        <f t="shared" si="79"/>
        <v>0</v>
      </c>
      <c r="AD102" s="9"/>
      <c r="AE102" s="33"/>
      <c r="AF102" s="7">
        <f t="shared" si="80"/>
        <v>0</v>
      </c>
      <c r="AG102" s="9"/>
      <c r="AH102" s="33"/>
      <c r="AI102" s="7">
        <f t="shared" si="81"/>
        <v>0</v>
      </c>
      <c r="AJ102" s="9"/>
      <c r="AK102" s="33"/>
      <c r="AL102" s="7">
        <f t="shared" si="82"/>
        <v>0</v>
      </c>
      <c r="AM102" s="9"/>
      <c r="AN102" s="33"/>
      <c r="AO102" s="7">
        <f t="shared" si="83"/>
        <v>0</v>
      </c>
      <c r="AP102" s="9"/>
      <c r="AQ102" s="33"/>
      <c r="AR102" s="7">
        <f t="shared" si="84"/>
        <v>0</v>
      </c>
      <c r="AS102" s="9"/>
      <c r="AT102" s="33"/>
      <c r="AU102" s="7">
        <f t="shared" si="85"/>
        <v>0</v>
      </c>
      <c r="AV102" s="9"/>
      <c r="AW102" s="33"/>
      <c r="AX102" s="7">
        <f t="shared" si="86"/>
        <v>0</v>
      </c>
      <c r="AY102" s="9"/>
      <c r="AZ102" s="33"/>
      <c r="BA102" s="7">
        <f t="shared" si="87"/>
        <v>0</v>
      </c>
      <c r="BB102" s="9"/>
      <c r="BC102" s="33"/>
      <c r="BD102" s="7">
        <f t="shared" si="88"/>
        <v>0</v>
      </c>
      <c r="BE102" s="9"/>
      <c r="BF102" s="33"/>
      <c r="BG102" s="7">
        <f t="shared" si="89"/>
        <v>0</v>
      </c>
      <c r="BH102" s="9"/>
      <c r="BI102" s="33"/>
      <c r="BJ102" s="7">
        <f t="shared" si="90"/>
        <v>0</v>
      </c>
      <c r="BK102" s="9"/>
      <c r="BL102" s="33"/>
      <c r="BM102" s="7">
        <f t="shared" si="91"/>
        <v>0</v>
      </c>
    </row>
    <row r="103" spans="2:65" s="10" customFormat="1" x14ac:dyDescent="0.2">
      <c r="B103" s="34" t="s">
        <v>160</v>
      </c>
      <c r="C103" s="7"/>
      <c r="D103" s="35" t="s">
        <v>1</v>
      </c>
      <c r="E103" s="27">
        <v>725000</v>
      </c>
      <c r="F103" s="7">
        <f t="shared" si="51"/>
        <v>0</v>
      </c>
      <c r="G103" s="35" t="s">
        <v>201</v>
      </c>
      <c r="H103" s="32" t="s">
        <v>209</v>
      </c>
      <c r="I103" s="32" t="s">
        <v>209</v>
      </c>
      <c r="J103" s="23">
        <f t="shared" si="74"/>
        <v>0</v>
      </c>
      <c r="K103" s="7"/>
      <c r="L103" s="9"/>
      <c r="M103" s="33"/>
      <c r="N103" s="7">
        <f t="shared" si="53"/>
        <v>0</v>
      </c>
      <c r="O103" s="9"/>
      <c r="P103" s="33"/>
      <c r="Q103" s="7">
        <f t="shared" si="75"/>
        <v>0</v>
      </c>
      <c r="R103" s="9"/>
      <c r="S103" s="33"/>
      <c r="T103" s="7">
        <f t="shared" si="76"/>
        <v>0</v>
      </c>
      <c r="U103" s="9"/>
      <c r="V103" s="33"/>
      <c r="W103" s="7">
        <f t="shared" si="77"/>
        <v>0</v>
      </c>
      <c r="X103" s="9"/>
      <c r="Y103" s="33"/>
      <c r="Z103" s="7">
        <f t="shared" si="78"/>
        <v>0</v>
      </c>
      <c r="AA103" s="9"/>
      <c r="AB103" s="33"/>
      <c r="AC103" s="7">
        <f t="shared" si="79"/>
        <v>0</v>
      </c>
      <c r="AD103" s="9"/>
      <c r="AE103" s="33"/>
      <c r="AF103" s="7">
        <f t="shared" si="80"/>
        <v>0</v>
      </c>
      <c r="AG103" s="9"/>
      <c r="AH103" s="33"/>
      <c r="AI103" s="7">
        <f t="shared" si="81"/>
        <v>0</v>
      </c>
      <c r="AJ103" s="9"/>
      <c r="AK103" s="33"/>
      <c r="AL103" s="7">
        <f t="shared" si="82"/>
        <v>0</v>
      </c>
      <c r="AM103" s="9"/>
      <c r="AN103" s="33"/>
      <c r="AO103" s="7">
        <f t="shared" si="83"/>
        <v>0</v>
      </c>
      <c r="AP103" s="9"/>
      <c r="AQ103" s="33"/>
      <c r="AR103" s="7">
        <f t="shared" si="84"/>
        <v>0</v>
      </c>
      <c r="AS103" s="9"/>
      <c r="AT103" s="33"/>
      <c r="AU103" s="7">
        <f t="shared" si="85"/>
        <v>0</v>
      </c>
      <c r="AV103" s="9"/>
      <c r="AW103" s="33"/>
      <c r="AX103" s="7">
        <f t="shared" si="86"/>
        <v>0</v>
      </c>
      <c r="AY103" s="9"/>
      <c r="AZ103" s="33"/>
      <c r="BA103" s="7">
        <f t="shared" si="87"/>
        <v>0</v>
      </c>
      <c r="BB103" s="9"/>
      <c r="BC103" s="33"/>
      <c r="BD103" s="7">
        <f t="shared" si="88"/>
        <v>0</v>
      </c>
      <c r="BE103" s="9"/>
      <c r="BF103" s="33"/>
      <c r="BG103" s="7">
        <f t="shared" si="89"/>
        <v>0</v>
      </c>
      <c r="BH103" s="9"/>
      <c r="BI103" s="33"/>
      <c r="BJ103" s="7">
        <f t="shared" si="90"/>
        <v>0</v>
      </c>
      <c r="BK103" s="9"/>
      <c r="BL103" s="33"/>
      <c r="BM103" s="7">
        <f t="shared" si="91"/>
        <v>0</v>
      </c>
    </row>
    <row r="104" spans="2:65" s="10" customFormat="1" x14ac:dyDescent="0.2">
      <c r="B104" s="34" t="s">
        <v>161</v>
      </c>
      <c r="C104" s="7"/>
      <c r="D104" s="35" t="s">
        <v>1</v>
      </c>
      <c r="E104" s="27">
        <v>40000</v>
      </c>
      <c r="F104" s="7">
        <f t="shared" si="51"/>
        <v>0</v>
      </c>
      <c r="G104" s="35" t="s">
        <v>201</v>
      </c>
      <c r="H104" s="32" t="s">
        <v>209</v>
      </c>
      <c r="I104" s="32" t="s">
        <v>209</v>
      </c>
      <c r="J104" s="23">
        <f t="shared" si="74"/>
        <v>0</v>
      </c>
      <c r="K104" s="7"/>
      <c r="L104" s="9"/>
      <c r="M104" s="33"/>
      <c r="N104" s="7">
        <f t="shared" si="53"/>
        <v>0</v>
      </c>
      <c r="O104" s="9"/>
      <c r="P104" s="33"/>
      <c r="Q104" s="7">
        <f t="shared" si="75"/>
        <v>0</v>
      </c>
      <c r="R104" s="9"/>
      <c r="S104" s="33"/>
      <c r="T104" s="7">
        <f t="shared" si="76"/>
        <v>0</v>
      </c>
      <c r="U104" s="9"/>
      <c r="V104" s="33"/>
      <c r="W104" s="7">
        <f t="shared" si="77"/>
        <v>0</v>
      </c>
      <c r="X104" s="9"/>
      <c r="Y104" s="33"/>
      <c r="Z104" s="7">
        <f t="shared" si="78"/>
        <v>0</v>
      </c>
      <c r="AA104" s="9"/>
      <c r="AB104" s="33"/>
      <c r="AC104" s="7">
        <f t="shared" si="79"/>
        <v>0</v>
      </c>
      <c r="AD104" s="9"/>
      <c r="AE104" s="33"/>
      <c r="AF104" s="7">
        <f t="shared" si="80"/>
        <v>0</v>
      </c>
      <c r="AG104" s="9"/>
      <c r="AH104" s="33"/>
      <c r="AI104" s="7">
        <f t="shared" si="81"/>
        <v>0</v>
      </c>
      <c r="AJ104" s="9"/>
      <c r="AK104" s="33"/>
      <c r="AL104" s="7">
        <f t="shared" si="82"/>
        <v>0</v>
      </c>
      <c r="AM104" s="9"/>
      <c r="AN104" s="33"/>
      <c r="AO104" s="7">
        <f t="shared" si="83"/>
        <v>0</v>
      </c>
      <c r="AP104" s="9"/>
      <c r="AQ104" s="33"/>
      <c r="AR104" s="7">
        <f t="shared" si="84"/>
        <v>0</v>
      </c>
      <c r="AS104" s="9"/>
      <c r="AT104" s="33"/>
      <c r="AU104" s="7">
        <f t="shared" si="85"/>
        <v>0</v>
      </c>
      <c r="AV104" s="9"/>
      <c r="AW104" s="33"/>
      <c r="AX104" s="7">
        <f t="shared" si="86"/>
        <v>0</v>
      </c>
      <c r="AY104" s="9"/>
      <c r="AZ104" s="33"/>
      <c r="BA104" s="7">
        <f t="shared" si="87"/>
        <v>0</v>
      </c>
      <c r="BB104" s="9"/>
      <c r="BC104" s="33"/>
      <c r="BD104" s="7">
        <f t="shared" si="88"/>
        <v>0</v>
      </c>
      <c r="BE104" s="9"/>
      <c r="BF104" s="33"/>
      <c r="BG104" s="7">
        <f t="shared" si="89"/>
        <v>0</v>
      </c>
      <c r="BH104" s="9"/>
      <c r="BI104" s="33"/>
      <c r="BJ104" s="7">
        <f t="shared" si="90"/>
        <v>0</v>
      </c>
      <c r="BK104" s="9"/>
      <c r="BL104" s="33"/>
      <c r="BM104" s="7">
        <f t="shared" si="91"/>
        <v>0</v>
      </c>
    </row>
    <row r="105" spans="2:65" s="10" customFormat="1" x14ac:dyDescent="0.2">
      <c r="B105" s="34" t="s">
        <v>162</v>
      </c>
      <c r="C105" s="7"/>
      <c r="D105" s="35" t="s">
        <v>1</v>
      </c>
      <c r="E105" s="27">
        <v>80000</v>
      </c>
      <c r="F105" s="7">
        <f t="shared" si="51"/>
        <v>0</v>
      </c>
      <c r="G105" s="35" t="s">
        <v>201</v>
      </c>
      <c r="H105" s="32" t="s">
        <v>209</v>
      </c>
      <c r="I105" s="32" t="s">
        <v>209</v>
      </c>
      <c r="J105" s="23">
        <f t="shared" si="74"/>
        <v>0</v>
      </c>
      <c r="K105" s="7"/>
      <c r="L105" s="9"/>
      <c r="M105" s="33"/>
      <c r="N105" s="7">
        <f t="shared" si="53"/>
        <v>0</v>
      </c>
      <c r="O105" s="9"/>
      <c r="P105" s="33"/>
      <c r="Q105" s="7">
        <f t="shared" si="75"/>
        <v>0</v>
      </c>
      <c r="R105" s="9"/>
      <c r="S105" s="33"/>
      <c r="T105" s="7">
        <f t="shared" si="76"/>
        <v>0</v>
      </c>
      <c r="U105" s="9"/>
      <c r="V105" s="33"/>
      <c r="W105" s="7">
        <f t="shared" si="77"/>
        <v>0</v>
      </c>
      <c r="X105" s="9"/>
      <c r="Y105" s="33"/>
      <c r="Z105" s="7">
        <f t="shared" si="78"/>
        <v>0</v>
      </c>
      <c r="AA105" s="9"/>
      <c r="AB105" s="33"/>
      <c r="AC105" s="7">
        <f t="shared" si="79"/>
        <v>0</v>
      </c>
      <c r="AD105" s="9"/>
      <c r="AE105" s="33"/>
      <c r="AF105" s="7">
        <f t="shared" si="80"/>
        <v>0</v>
      </c>
      <c r="AG105" s="9"/>
      <c r="AH105" s="33"/>
      <c r="AI105" s="7">
        <f t="shared" si="81"/>
        <v>0</v>
      </c>
      <c r="AJ105" s="9"/>
      <c r="AK105" s="33"/>
      <c r="AL105" s="7">
        <f t="shared" si="82"/>
        <v>0</v>
      </c>
      <c r="AM105" s="9"/>
      <c r="AN105" s="33"/>
      <c r="AO105" s="7">
        <f t="shared" si="83"/>
        <v>0</v>
      </c>
      <c r="AP105" s="9"/>
      <c r="AQ105" s="33"/>
      <c r="AR105" s="7">
        <f t="shared" si="84"/>
        <v>0</v>
      </c>
      <c r="AS105" s="9"/>
      <c r="AT105" s="33"/>
      <c r="AU105" s="7">
        <f t="shared" si="85"/>
        <v>0</v>
      </c>
      <c r="AV105" s="9"/>
      <c r="AW105" s="33"/>
      <c r="AX105" s="7">
        <f t="shared" si="86"/>
        <v>0</v>
      </c>
      <c r="AY105" s="9"/>
      <c r="AZ105" s="33"/>
      <c r="BA105" s="7">
        <f t="shared" si="87"/>
        <v>0</v>
      </c>
      <c r="BB105" s="9"/>
      <c r="BC105" s="33"/>
      <c r="BD105" s="7">
        <f t="shared" si="88"/>
        <v>0</v>
      </c>
      <c r="BE105" s="9"/>
      <c r="BF105" s="33"/>
      <c r="BG105" s="7">
        <f t="shared" si="89"/>
        <v>0</v>
      </c>
      <c r="BH105" s="9"/>
      <c r="BI105" s="33"/>
      <c r="BJ105" s="7">
        <f t="shared" si="90"/>
        <v>0</v>
      </c>
      <c r="BK105" s="9"/>
      <c r="BL105" s="33"/>
      <c r="BM105" s="7">
        <f t="shared" si="91"/>
        <v>0</v>
      </c>
    </row>
    <row r="106" spans="2:65" s="10" customFormat="1" x14ac:dyDescent="0.2">
      <c r="B106" s="34" t="s">
        <v>163</v>
      </c>
      <c r="C106" s="7"/>
      <c r="D106" s="35" t="s">
        <v>1</v>
      </c>
      <c r="E106" s="27">
        <v>20000</v>
      </c>
      <c r="F106" s="7">
        <f t="shared" si="51"/>
        <v>0</v>
      </c>
      <c r="G106" s="35" t="s">
        <v>201</v>
      </c>
      <c r="H106" s="32" t="s">
        <v>209</v>
      </c>
      <c r="I106" s="32" t="s">
        <v>209</v>
      </c>
      <c r="J106" s="23">
        <f t="shared" si="74"/>
        <v>0</v>
      </c>
      <c r="K106" s="7"/>
      <c r="L106" s="9"/>
      <c r="M106" s="33"/>
      <c r="N106" s="7">
        <f t="shared" si="53"/>
        <v>0</v>
      </c>
      <c r="O106" s="9"/>
      <c r="P106" s="33"/>
      <c r="Q106" s="7">
        <f t="shared" si="75"/>
        <v>0</v>
      </c>
      <c r="R106" s="9"/>
      <c r="S106" s="33"/>
      <c r="T106" s="7">
        <f t="shared" si="76"/>
        <v>0</v>
      </c>
      <c r="U106" s="9"/>
      <c r="V106" s="33"/>
      <c r="W106" s="7">
        <f t="shared" si="77"/>
        <v>0</v>
      </c>
      <c r="X106" s="9"/>
      <c r="Y106" s="33"/>
      <c r="Z106" s="7">
        <f t="shared" si="78"/>
        <v>0</v>
      </c>
      <c r="AA106" s="9"/>
      <c r="AB106" s="33"/>
      <c r="AC106" s="7">
        <f t="shared" si="79"/>
        <v>0</v>
      </c>
      <c r="AD106" s="9"/>
      <c r="AE106" s="33"/>
      <c r="AF106" s="7">
        <f t="shared" si="80"/>
        <v>0</v>
      </c>
      <c r="AG106" s="9"/>
      <c r="AH106" s="33"/>
      <c r="AI106" s="7">
        <f t="shared" si="81"/>
        <v>0</v>
      </c>
      <c r="AJ106" s="9"/>
      <c r="AK106" s="33"/>
      <c r="AL106" s="7">
        <f t="shared" si="82"/>
        <v>0</v>
      </c>
      <c r="AM106" s="9"/>
      <c r="AN106" s="33"/>
      <c r="AO106" s="7">
        <f t="shared" si="83"/>
        <v>0</v>
      </c>
      <c r="AP106" s="9"/>
      <c r="AQ106" s="33"/>
      <c r="AR106" s="7">
        <f t="shared" si="84"/>
        <v>0</v>
      </c>
      <c r="AS106" s="9"/>
      <c r="AT106" s="33"/>
      <c r="AU106" s="7">
        <f t="shared" si="85"/>
        <v>0</v>
      </c>
      <c r="AV106" s="9"/>
      <c r="AW106" s="33"/>
      <c r="AX106" s="7">
        <f t="shared" si="86"/>
        <v>0</v>
      </c>
      <c r="AY106" s="9"/>
      <c r="AZ106" s="33"/>
      <c r="BA106" s="7">
        <f t="shared" si="87"/>
        <v>0</v>
      </c>
      <c r="BB106" s="9"/>
      <c r="BC106" s="33"/>
      <c r="BD106" s="7">
        <f t="shared" si="88"/>
        <v>0</v>
      </c>
      <c r="BE106" s="9"/>
      <c r="BF106" s="33"/>
      <c r="BG106" s="7">
        <f t="shared" si="89"/>
        <v>0</v>
      </c>
      <c r="BH106" s="9"/>
      <c r="BI106" s="33"/>
      <c r="BJ106" s="7">
        <f t="shared" si="90"/>
        <v>0</v>
      </c>
      <c r="BK106" s="9"/>
      <c r="BL106" s="33"/>
      <c r="BM106" s="7">
        <f t="shared" si="91"/>
        <v>0</v>
      </c>
    </row>
    <row r="107" spans="2:65" s="10" customFormat="1" x14ac:dyDescent="0.2">
      <c r="B107" s="34" t="s">
        <v>164</v>
      </c>
      <c r="C107" s="7"/>
      <c r="D107" s="35" t="s">
        <v>1</v>
      </c>
      <c r="E107" s="27">
        <v>200000</v>
      </c>
      <c r="F107" s="7">
        <f t="shared" si="51"/>
        <v>0</v>
      </c>
      <c r="G107" s="35" t="s">
        <v>202</v>
      </c>
      <c r="H107" s="32" t="s">
        <v>209</v>
      </c>
      <c r="I107" s="32" t="s">
        <v>209</v>
      </c>
      <c r="J107" s="23">
        <f t="shared" si="74"/>
        <v>0</v>
      </c>
      <c r="K107" s="7"/>
      <c r="L107" s="9"/>
      <c r="M107" s="33"/>
      <c r="N107" s="7">
        <f t="shared" si="53"/>
        <v>0</v>
      </c>
      <c r="O107" s="9"/>
      <c r="P107" s="33"/>
      <c r="Q107" s="7">
        <f t="shared" si="75"/>
        <v>0</v>
      </c>
      <c r="R107" s="9"/>
      <c r="S107" s="33"/>
      <c r="T107" s="7">
        <f t="shared" si="76"/>
        <v>0</v>
      </c>
      <c r="U107" s="9"/>
      <c r="V107" s="33"/>
      <c r="W107" s="7">
        <f t="shared" si="77"/>
        <v>0</v>
      </c>
      <c r="X107" s="9"/>
      <c r="Y107" s="33"/>
      <c r="Z107" s="7">
        <f t="shared" si="78"/>
        <v>0</v>
      </c>
      <c r="AA107" s="9"/>
      <c r="AB107" s="33"/>
      <c r="AC107" s="7">
        <f t="shared" si="79"/>
        <v>0</v>
      </c>
      <c r="AD107" s="9"/>
      <c r="AE107" s="33"/>
      <c r="AF107" s="7">
        <f t="shared" si="80"/>
        <v>0</v>
      </c>
      <c r="AG107" s="9"/>
      <c r="AH107" s="33"/>
      <c r="AI107" s="7">
        <f t="shared" si="81"/>
        <v>0</v>
      </c>
      <c r="AJ107" s="9"/>
      <c r="AK107" s="33"/>
      <c r="AL107" s="7">
        <f t="shared" si="82"/>
        <v>0</v>
      </c>
      <c r="AM107" s="9"/>
      <c r="AN107" s="33"/>
      <c r="AO107" s="7">
        <f t="shared" si="83"/>
        <v>0</v>
      </c>
      <c r="AP107" s="9"/>
      <c r="AQ107" s="33"/>
      <c r="AR107" s="7">
        <f t="shared" si="84"/>
        <v>0</v>
      </c>
      <c r="AS107" s="9"/>
      <c r="AT107" s="33"/>
      <c r="AU107" s="7">
        <f t="shared" si="85"/>
        <v>0</v>
      </c>
      <c r="AV107" s="9"/>
      <c r="AW107" s="33"/>
      <c r="AX107" s="7">
        <f t="shared" si="86"/>
        <v>0</v>
      </c>
      <c r="AY107" s="9"/>
      <c r="AZ107" s="33"/>
      <c r="BA107" s="7">
        <f t="shared" si="87"/>
        <v>0</v>
      </c>
      <c r="BB107" s="9"/>
      <c r="BC107" s="33"/>
      <c r="BD107" s="7">
        <f t="shared" si="88"/>
        <v>0</v>
      </c>
      <c r="BE107" s="9"/>
      <c r="BF107" s="33"/>
      <c r="BG107" s="7">
        <f t="shared" si="89"/>
        <v>0</v>
      </c>
      <c r="BH107" s="9"/>
      <c r="BI107" s="33"/>
      <c r="BJ107" s="7">
        <f t="shared" si="90"/>
        <v>0</v>
      </c>
      <c r="BK107" s="9"/>
      <c r="BL107" s="33"/>
      <c r="BM107" s="7">
        <f t="shared" si="91"/>
        <v>0</v>
      </c>
    </row>
    <row r="108" spans="2:65" s="10" customFormat="1" x14ac:dyDescent="0.2">
      <c r="B108" s="34" t="s">
        <v>165</v>
      </c>
      <c r="C108" s="7"/>
      <c r="D108" s="35" t="s">
        <v>1</v>
      </c>
      <c r="E108" s="27">
        <v>400000</v>
      </c>
      <c r="F108" s="7">
        <f t="shared" si="51"/>
        <v>0</v>
      </c>
      <c r="G108" s="35" t="s">
        <v>202</v>
      </c>
      <c r="H108" s="32" t="s">
        <v>209</v>
      </c>
      <c r="I108" s="32" t="s">
        <v>209</v>
      </c>
      <c r="J108" s="23">
        <f t="shared" si="74"/>
        <v>0</v>
      </c>
      <c r="K108" s="7"/>
      <c r="L108" s="9"/>
      <c r="M108" s="33"/>
      <c r="N108" s="7">
        <f t="shared" si="53"/>
        <v>0</v>
      </c>
      <c r="O108" s="9"/>
      <c r="P108" s="33"/>
      <c r="Q108" s="7">
        <f t="shared" si="75"/>
        <v>0</v>
      </c>
      <c r="R108" s="9"/>
      <c r="S108" s="33"/>
      <c r="T108" s="7">
        <f t="shared" si="76"/>
        <v>0</v>
      </c>
      <c r="U108" s="9"/>
      <c r="V108" s="33"/>
      <c r="W108" s="7">
        <f t="shared" si="77"/>
        <v>0</v>
      </c>
      <c r="X108" s="9"/>
      <c r="Y108" s="33"/>
      <c r="Z108" s="7">
        <f t="shared" si="78"/>
        <v>0</v>
      </c>
      <c r="AA108" s="9"/>
      <c r="AB108" s="33"/>
      <c r="AC108" s="7">
        <f t="shared" si="79"/>
        <v>0</v>
      </c>
      <c r="AD108" s="9"/>
      <c r="AE108" s="33"/>
      <c r="AF108" s="7">
        <f t="shared" si="80"/>
        <v>0</v>
      </c>
      <c r="AG108" s="9"/>
      <c r="AH108" s="33"/>
      <c r="AI108" s="7">
        <f t="shared" si="81"/>
        <v>0</v>
      </c>
      <c r="AJ108" s="9"/>
      <c r="AK108" s="33"/>
      <c r="AL108" s="7">
        <f t="shared" si="82"/>
        <v>0</v>
      </c>
      <c r="AM108" s="9"/>
      <c r="AN108" s="33"/>
      <c r="AO108" s="7">
        <f t="shared" si="83"/>
        <v>0</v>
      </c>
      <c r="AP108" s="9"/>
      <c r="AQ108" s="33"/>
      <c r="AR108" s="7">
        <f t="shared" si="84"/>
        <v>0</v>
      </c>
      <c r="AS108" s="9"/>
      <c r="AT108" s="33"/>
      <c r="AU108" s="7">
        <f t="shared" si="85"/>
        <v>0</v>
      </c>
      <c r="AV108" s="9"/>
      <c r="AW108" s="33"/>
      <c r="AX108" s="7">
        <f t="shared" si="86"/>
        <v>0</v>
      </c>
      <c r="AY108" s="9"/>
      <c r="AZ108" s="33"/>
      <c r="BA108" s="7">
        <f t="shared" si="87"/>
        <v>0</v>
      </c>
      <c r="BB108" s="9"/>
      <c r="BC108" s="33"/>
      <c r="BD108" s="7">
        <f t="shared" si="88"/>
        <v>0</v>
      </c>
      <c r="BE108" s="9"/>
      <c r="BF108" s="33"/>
      <c r="BG108" s="7">
        <f t="shared" si="89"/>
        <v>0</v>
      </c>
      <c r="BH108" s="9"/>
      <c r="BI108" s="33"/>
      <c r="BJ108" s="7">
        <f t="shared" si="90"/>
        <v>0</v>
      </c>
      <c r="BK108" s="9"/>
      <c r="BL108" s="33"/>
      <c r="BM108" s="7">
        <f t="shared" si="91"/>
        <v>0</v>
      </c>
    </row>
    <row r="109" spans="2:65" s="10" customFormat="1" x14ac:dyDescent="0.2">
      <c r="B109" s="34" t="s">
        <v>166</v>
      </c>
      <c r="C109" s="7"/>
      <c r="D109" s="35" t="s">
        <v>1</v>
      </c>
      <c r="E109" s="27">
        <v>10000</v>
      </c>
      <c r="F109" s="7">
        <f t="shared" si="51"/>
        <v>0</v>
      </c>
      <c r="G109" s="35" t="s">
        <v>201</v>
      </c>
      <c r="H109" s="32" t="s">
        <v>209</v>
      </c>
      <c r="I109" s="32" t="s">
        <v>209</v>
      </c>
      <c r="J109" s="23">
        <f t="shared" si="74"/>
        <v>0</v>
      </c>
      <c r="K109" s="7"/>
      <c r="L109" s="9"/>
      <c r="M109" s="33"/>
      <c r="N109" s="7">
        <f t="shared" si="53"/>
        <v>0</v>
      </c>
      <c r="O109" s="9"/>
      <c r="P109" s="33"/>
      <c r="Q109" s="7">
        <f t="shared" si="75"/>
        <v>0</v>
      </c>
      <c r="R109" s="9"/>
      <c r="S109" s="33"/>
      <c r="T109" s="7">
        <f t="shared" si="76"/>
        <v>0</v>
      </c>
      <c r="U109" s="9"/>
      <c r="V109" s="33"/>
      <c r="W109" s="7">
        <f t="shared" si="77"/>
        <v>0</v>
      </c>
      <c r="X109" s="9"/>
      <c r="Y109" s="33"/>
      <c r="Z109" s="7">
        <f t="shared" si="78"/>
        <v>0</v>
      </c>
      <c r="AA109" s="9"/>
      <c r="AB109" s="33"/>
      <c r="AC109" s="7">
        <f t="shared" si="79"/>
        <v>0</v>
      </c>
      <c r="AD109" s="9"/>
      <c r="AE109" s="33"/>
      <c r="AF109" s="7">
        <f t="shared" si="80"/>
        <v>0</v>
      </c>
      <c r="AG109" s="9"/>
      <c r="AH109" s="33"/>
      <c r="AI109" s="7">
        <f t="shared" si="81"/>
        <v>0</v>
      </c>
      <c r="AJ109" s="9"/>
      <c r="AK109" s="33"/>
      <c r="AL109" s="7">
        <f t="shared" si="82"/>
        <v>0</v>
      </c>
      <c r="AM109" s="9"/>
      <c r="AN109" s="33"/>
      <c r="AO109" s="7">
        <f t="shared" si="83"/>
        <v>0</v>
      </c>
      <c r="AP109" s="9"/>
      <c r="AQ109" s="33"/>
      <c r="AR109" s="7">
        <f t="shared" si="84"/>
        <v>0</v>
      </c>
      <c r="AS109" s="9"/>
      <c r="AT109" s="33"/>
      <c r="AU109" s="7">
        <f t="shared" si="85"/>
        <v>0</v>
      </c>
      <c r="AV109" s="9"/>
      <c r="AW109" s="33"/>
      <c r="AX109" s="7">
        <f t="shared" si="86"/>
        <v>0</v>
      </c>
      <c r="AY109" s="9"/>
      <c r="AZ109" s="33"/>
      <c r="BA109" s="7">
        <f t="shared" si="87"/>
        <v>0</v>
      </c>
      <c r="BB109" s="9"/>
      <c r="BC109" s="33"/>
      <c r="BD109" s="7">
        <f t="shared" si="88"/>
        <v>0</v>
      </c>
      <c r="BE109" s="9"/>
      <c r="BF109" s="33"/>
      <c r="BG109" s="7">
        <f t="shared" si="89"/>
        <v>0</v>
      </c>
      <c r="BH109" s="9"/>
      <c r="BI109" s="33"/>
      <c r="BJ109" s="7">
        <f t="shared" si="90"/>
        <v>0</v>
      </c>
      <c r="BK109" s="9"/>
      <c r="BL109" s="33"/>
      <c r="BM109" s="7">
        <f t="shared" si="91"/>
        <v>0</v>
      </c>
    </row>
    <row r="110" spans="2:65" s="10" customFormat="1" x14ac:dyDescent="0.2">
      <c r="B110" s="34" t="s">
        <v>167</v>
      </c>
      <c r="C110" s="7"/>
      <c r="D110" s="35" t="s">
        <v>1</v>
      </c>
      <c r="E110" s="27">
        <v>5000000</v>
      </c>
      <c r="F110" s="7">
        <f t="shared" si="51"/>
        <v>0</v>
      </c>
      <c r="G110" s="35" t="s">
        <v>203</v>
      </c>
      <c r="H110" s="32" t="s">
        <v>209</v>
      </c>
      <c r="I110" s="32" t="s">
        <v>209</v>
      </c>
      <c r="J110" s="23">
        <f t="shared" si="74"/>
        <v>0</v>
      </c>
      <c r="K110" s="7"/>
      <c r="L110" s="9"/>
      <c r="M110" s="33"/>
      <c r="N110" s="7">
        <f t="shared" si="53"/>
        <v>0</v>
      </c>
      <c r="O110" s="9"/>
      <c r="P110" s="33"/>
      <c r="Q110" s="7">
        <f t="shared" si="75"/>
        <v>0</v>
      </c>
      <c r="R110" s="9"/>
      <c r="S110" s="33"/>
      <c r="T110" s="7">
        <f t="shared" si="76"/>
        <v>0</v>
      </c>
      <c r="U110" s="9"/>
      <c r="V110" s="33"/>
      <c r="W110" s="7">
        <f t="shared" si="77"/>
        <v>0</v>
      </c>
      <c r="X110" s="9"/>
      <c r="Y110" s="33"/>
      <c r="Z110" s="7">
        <f t="shared" si="78"/>
        <v>0</v>
      </c>
      <c r="AA110" s="9"/>
      <c r="AB110" s="33"/>
      <c r="AC110" s="7">
        <f t="shared" si="79"/>
        <v>0</v>
      </c>
      <c r="AD110" s="9"/>
      <c r="AE110" s="33"/>
      <c r="AF110" s="7">
        <f t="shared" si="80"/>
        <v>0</v>
      </c>
      <c r="AG110" s="9"/>
      <c r="AH110" s="33"/>
      <c r="AI110" s="7">
        <f t="shared" si="81"/>
        <v>0</v>
      </c>
      <c r="AJ110" s="9"/>
      <c r="AK110" s="33"/>
      <c r="AL110" s="7">
        <f t="shared" si="82"/>
        <v>0</v>
      </c>
      <c r="AM110" s="9"/>
      <c r="AN110" s="33"/>
      <c r="AO110" s="7">
        <f t="shared" si="83"/>
        <v>0</v>
      </c>
      <c r="AP110" s="9"/>
      <c r="AQ110" s="33"/>
      <c r="AR110" s="7">
        <f t="shared" si="84"/>
        <v>0</v>
      </c>
      <c r="AS110" s="9"/>
      <c r="AT110" s="33"/>
      <c r="AU110" s="7">
        <f t="shared" si="85"/>
        <v>0</v>
      </c>
      <c r="AV110" s="9"/>
      <c r="AW110" s="33"/>
      <c r="AX110" s="7">
        <f t="shared" si="86"/>
        <v>0</v>
      </c>
      <c r="AY110" s="9"/>
      <c r="AZ110" s="33"/>
      <c r="BA110" s="7">
        <f t="shared" si="87"/>
        <v>0</v>
      </c>
      <c r="BB110" s="9"/>
      <c r="BC110" s="33"/>
      <c r="BD110" s="7">
        <f t="shared" si="88"/>
        <v>0</v>
      </c>
      <c r="BE110" s="9"/>
      <c r="BF110" s="33"/>
      <c r="BG110" s="7">
        <f t="shared" si="89"/>
        <v>0</v>
      </c>
      <c r="BH110" s="9"/>
      <c r="BI110" s="33"/>
      <c r="BJ110" s="7">
        <f t="shared" si="90"/>
        <v>0</v>
      </c>
      <c r="BK110" s="9"/>
      <c r="BL110" s="33"/>
      <c r="BM110" s="7">
        <f t="shared" si="91"/>
        <v>0</v>
      </c>
    </row>
    <row r="111" spans="2:65" s="10" customFormat="1" x14ac:dyDescent="0.2">
      <c r="B111" s="34" t="s">
        <v>168</v>
      </c>
      <c r="C111" s="7"/>
      <c r="D111" s="35" t="s">
        <v>1</v>
      </c>
      <c r="E111" s="27">
        <v>400000</v>
      </c>
      <c r="F111" s="7">
        <f t="shared" si="51"/>
        <v>0</v>
      </c>
      <c r="G111" s="35" t="s">
        <v>203</v>
      </c>
      <c r="H111" s="32" t="s">
        <v>209</v>
      </c>
      <c r="I111" s="32" t="s">
        <v>209</v>
      </c>
      <c r="J111" s="23">
        <f t="shared" si="74"/>
        <v>0</v>
      </c>
      <c r="K111" s="7"/>
      <c r="L111" s="9"/>
      <c r="M111" s="33"/>
      <c r="N111" s="7">
        <f t="shared" si="53"/>
        <v>0</v>
      </c>
      <c r="O111" s="9"/>
      <c r="P111" s="33"/>
      <c r="Q111" s="7">
        <f t="shared" si="75"/>
        <v>0</v>
      </c>
      <c r="R111" s="9"/>
      <c r="S111" s="33"/>
      <c r="T111" s="7">
        <f t="shared" si="76"/>
        <v>0</v>
      </c>
      <c r="U111" s="9"/>
      <c r="V111" s="33"/>
      <c r="W111" s="7">
        <f t="shared" si="77"/>
        <v>0</v>
      </c>
      <c r="X111" s="9"/>
      <c r="Y111" s="33"/>
      <c r="Z111" s="7">
        <f t="shared" si="78"/>
        <v>0</v>
      </c>
      <c r="AA111" s="9"/>
      <c r="AB111" s="33"/>
      <c r="AC111" s="7">
        <f t="shared" si="79"/>
        <v>0</v>
      </c>
      <c r="AD111" s="9"/>
      <c r="AE111" s="33"/>
      <c r="AF111" s="7">
        <f t="shared" si="80"/>
        <v>0</v>
      </c>
      <c r="AG111" s="9"/>
      <c r="AH111" s="33"/>
      <c r="AI111" s="7">
        <f t="shared" si="81"/>
        <v>0</v>
      </c>
      <c r="AJ111" s="9"/>
      <c r="AK111" s="33"/>
      <c r="AL111" s="7">
        <f t="shared" si="82"/>
        <v>0</v>
      </c>
      <c r="AM111" s="9"/>
      <c r="AN111" s="33"/>
      <c r="AO111" s="7">
        <f t="shared" si="83"/>
        <v>0</v>
      </c>
      <c r="AP111" s="9"/>
      <c r="AQ111" s="33"/>
      <c r="AR111" s="7">
        <f t="shared" si="84"/>
        <v>0</v>
      </c>
      <c r="AS111" s="9"/>
      <c r="AT111" s="33"/>
      <c r="AU111" s="7">
        <f t="shared" si="85"/>
        <v>0</v>
      </c>
      <c r="AV111" s="9"/>
      <c r="AW111" s="33"/>
      <c r="AX111" s="7">
        <f t="shared" si="86"/>
        <v>0</v>
      </c>
      <c r="AY111" s="9"/>
      <c r="AZ111" s="33"/>
      <c r="BA111" s="7">
        <f t="shared" si="87"/>
        <v>0</v>
      </c>
      <c r="BB111" s="9"/>
      <c r="BC111" s="33"/>
      <c r="BD111" s="7">
        <f t="shared" si="88"/>
        <v>0</v>
      </c>
      <c r="BE111" s="9"/>
      <c r="BF111" s="33"/>
      <c r="BG111" s="7">
        <f t="shared" si="89"/>
        <v>0</v>
      </c>
      <c r="BH111" s="9"/>
      <c r="BI111" s="33"/>
      <c r="BJ111" s="7">
        <f t="shared" si="90"/>
        <v>0</v>
      </c>
      <c r="BK111" s="9"/>
      <c r="BL111" s="33"/>
      <c r="BM111" s="7">
        <f t="shared" si="91"/>
        <v>0</v>
      </c>
    </row>
    <row r="112" spans="2:65" s="10" customFormat="1" x14ac:dyDescent="0.2">
      <c r="B112" s="34" t="s">
        <v>169</v>
      </c>
      <c r="C112" s="7"/>
      <c r="D112" s="35" t="s">
        <v>1</v>
      </c>
      <c r="E112" s="27">
        <v>1000000</v>
      </c>
      <c r="F112" s="7">
        <f t="shared" si="51"/>
        <v>0</v>
      </c>
      <c r="G112" s="35" t="s">
        <v>204</v>
      </c>
      <c r="H112" s="32" t="s">
        <v>209</v>
      </c>
      <c r="I112" s="32" t="s">
        <v>209</v>
      </c>
      <c r="J112" s="23">
        <f t="shared" si="74"/>
        <v>0</v>
      </c>
      <c r="K112" s="7"/>
      <c r="L112" s="9"/>
      <c r="M112" s="33"/>
      <c r="N112" s="7">
        <f t="shared" si="53"/>
        <v>0</v>
      </c>
      <c r="O112" s="9"/>
      <c r="P112" s="33"/>
      <c r="Q112" s="7">
        <f t="shared" si="75"/>
        <v>0</v>
      </c>
      <c r="R112" s="9"/>
      <c r="S112" s="33"/>
      <c r="T112" s="7">
        <f t="shared" si="76"/>
        <v>0</v>
      </c>
      <c r="U112" s="9"/>
      <c r="V112" s="33"/>
      <c r="W112" s="7">
        <f t="shared" si="77"/>
        <v>0</v>
      </c>
      <c r="X112" s="9"/>
      <c r="Y112" s="33"/>
      <c r="Z112" s="7">
        <f t="shared" si="78"/>
        <v>0</v>
      </c>
      <c r="AA112" s="9"/>
      <c r="AB112" s="33"/>
      <c r="AC112" s="7">
        <f t="shared" si="79"/>
        <v>0</v>
      </c>
      <c r="AD112" s="9"/>
      <c r="AE112" s="33"/>
      <c r="AF112" s="7">
        <f t="shared" si="80"/>
        <v>0</v>
      </c>
      <c r="AG112" s="9"/>
      <c r="AH112" s="33"/>
      <c r="AI112" s="7">
        <f t="shared" si="81"/>
        <v>0</v>
      </c>
      <c r="AJ112" s="9"/>
      <c r="AK112" s="33"/>
      <c r="AL112" s="7">
        <f t="shared" si="82"/>
        <v>0</v>
      </c>
      <c r="AM112" s="9"/>
      <c r="AN112" s="33"/>
      <c r="AO112" s="7">
        <f t="shared" si="83"/>
        <v>0</v>
      </c>
      <c r="AP112" s="9"/>
      <c r="AQ112" s="33"/>
      <c r="AR112" s="7">
        <f t="shared" si="84"/>
        <v>0</v>
      </c>
      <c r="AS112" s="9"/>
      <c r="AT112" s="33"/>
      <c r="AU112" s="7">
        <f t="shared" si="85"/>
        <v>0</v>
      </c>
      <c r="AV112" s="9"/>
      <c r="AW112" s="33"/>
      <c r="AX112" s="7">
        <f t="shared" si="86"/>
        <v>0</v>
      </c>
      <c r="AY112" s="9"/>
      <c r="AZ112" s="33"/>
      <c r="BA112" s="7">
        <f t="shared" si="87"/>
        <v>0</v>
      </c>
      <c r="BB112" s="9"/>
      <c r="BC112" s="33"/>
      <c r="BD112" s="7">
        <f t="shared" si="88"/>
        <v>0</v>
      </c>
      <c r="BE112" s="9"/>
      <c r="BF112" s="33"/>
      <c r="BG112" s="7">
        <f t="shared" si="89"/>
        <v>0</v>
      </c>
      <c r="BH112" s="9"/>
      <c r="BI112" s="33"/>
      <c r="BJ112" s="7">
        <f t="shared" si="90"/>
        <v>0</v>
      </c>
      <c r="BK112" s="9"/>
      <c r="BL112" s="33"/>
      <c r="BM112" s="7">
        <f t="shared" si="91"/>
        <v>0</v>
      </c>
    </row>
    <row r="113" spans="2:65" s="10" customFormat="1" x14ac:dyDescent="0.2">
      <c r="B113" s="34" t="s">
        <v>170</v>
      </c>
      <c r="C113" s="7"/>
      <c r="D113" s="35" t="s">
        <v>1</v>
      </c>
      <c r="E113" s="27">
        <v>1000000</v>
      </c>
      <c r="F113" s="7">
        <f t="shared" si="51"/>
        <v>0</v>
      </c>
      <c r="G113" s="35" t="s">
        <v>205</v>
      </c>
      <c r="H113" s="32" t="s">
        <v>209</v>
      </c>
      <c r="I113" s="32" t="s">
        <v>209</v>
      </c>
      <c r="J113" s="23">
        <f t="shared" si="74"/>
        <v>0</v>
      </c>
      <c r="K113" s="7"/>
      <c r="L113" s="9"/>
      <c r="M113" s="33"/>
      <c r="N113" s="7">
        <f t="shared" si="53"/>
        <v>0</v>
      </c>
      <c r="O113" s="9"/>
      <c r="P113" s="33"/>
      <c r="Q113" s="7">
        <f t="shared" si="75"/>
        <v>0</v>
      </c>
      <c r="R113" s="9"/>
      <c r="S113" s="33"/>
      <c r="T113" s="7">
        <f t="shared" si="76"/>
        <v>0</v>
      </c>
      <c r="U113" s="9"/>
      <c r="V113" s="33"/>
      <c r="W113" s="7">
        <f t="shared" si="77"/>
        <v>0</v>
      </c>
      <c r="X113" s="9"/>
      <c r="Y113" s="33"/>
      <c r="Z113" s="7">
        <f t="shared" si="78"/>
        <v>0</v>
      </c>
      <c r="AA113" s="9"/>
      <c r="AB113" s="33"/>
      <c r="AC113" s="7">
        <f t="shared" si="79"/>
        <v>0</v>
      </c>
      <c r="AD113" s="9"/>
      <c r="AE113" s="33"/>
      <c r="AF113" s="7">
        <f t="shared" si="80"/>
        <v>0</v>
      </c>
      <c r="AG113" s="9"/>
      <c r="AH113" s="33"/>
      <c r="AI113" s="7">
        <f t="shared" si="81"/>
        <v>0</v>
      </c>
      <c r="AJ113" s="9"/>
      <c r="AK113" s="33"/>
      <c r="AL113" s="7">
        <f t="shared" si="82"/>
        <v>0</v>
      </c>
      <c r="AM113" s="9"/>
      <c r="AN113" s="33"/>
      <c r="AO113" s="7">
        <f t="shared" si="83"/>
        <v>0</v>
      </c>
      <c r="AP113" s="9"/>
      <c r="AQ113" s="33"/>
      <c r="AR113" s="7">
        <f t="shared" si="84"/>
        <v>0</v>
      </c>
      <c r="AS113" s="9"/>
      <c r="AT113" s="33"/>
      <c r="AU113" s="7">
        <f t="shared" si="85"/>
        <v>0</v>
      </c>
      <c r="AV113" s="9"/>
      <c r="AW113" s="33"/>
      <c r="AX113" s="7">
        <f t="shared" si="86"/>
        <v>0</v>
      </c>
      <c r="AY113" s="9"/>
      <c r="AZ113" s="33"/>
      <c r="BA113" s="7">
        <f t="shared" si="87"/>
        <v>0</v>
      </c>
      <c r="BB113" s="9"/>
      <c r="BC113" s="33"/>
      <c r="BD113" s="7">
        <f t="shared" si="88"/>
        <v>0</v>
      </c>
      <c r="BE113" s="9"/>
      <c r="BF113" s="33"/>
      <c r="BG113" s="7">
        <f t="shared" si="89"/>
        <v>0</v>
      </c>
      <c r="BH113" s="9"/>
      <c r="BI113" s="33"/>
      <c r="BJ113" s="7">
        <f t="shared" si="90"/>
        <v>0</v>
      </c>
      <c r="BK113" s="9"/>
      <c r="BL113" s="33"/>
      <c r="BM113" s="7">
        <f t="shared" si="91"/>
        <v>0</v>
      </c>
    </row>
    <row r="114" spans="2:65" s="10" customFormat="1" x14ac:dyDescent="0.2">
      <c r="B114" s="34" t="s">
        <v>171</v>
      </c>
      <c r="C114" s="7"/>
      <c r="D114" s="35" t="s">
        <v>1</v>
      </c>
      <c r="E114" s="27">
        <v>1000000</v>
      </c>
      <c r="F114" s="7">
        <f t="shared" si="51"/>
        <v>0</v>
      </c>
      <c r="G114" s="35" t="s">
        <v>206</v>
      </c>
      <c r="H114" s="32" t="s">
        <v>209</v>
      </c>
      <c r="I114" s="32" t="s">
        <v>209</v>
      </c>
      <c r="J114" s="23">
        <f t="shared" si="74"/>
        <v>0</v>
      </c>
      <c r="K114" s="7"/>
      <c r="L114" s="9"/>
      <c r="M114" s="33"/>
      <c r="N114" s="7">
        <f t="shared" si="53"/>
        <v>0</v>
      </c>
      <c r="O114" s="9"/>
      <c r="P114" s="33"/>
      <c r="Q114" s="7">
        <f t="shared" si="75"/>
        <v>0</v>
      </c>
      <c r="R114" s="9"/>
      <c r="S114" s="33"/>
      <c r="T114" s="7">
        <f t="shared" si="76"/>
        <v>0</v>
      </c>
      <c r="U114" s="9"/>
      <c r="V114" s="33"/>
      <c r="W114" s="7">
        <f t="shared" si="77"/>
        <v>0</v>
      </c>
      <c r="X114" s="9"/>
      <c r="Y114" s="33"/>
      <c r="Z114" s="7">
        <f t="shared" si="78"/>
        <v>0</v>
      </c>
      <c r="AA114" s="9"/>
      <c r="AB114" s="33"/>
      <c r="AC114" s="7">
        <f t="shared" si="79"/>
        <v>0</v>
      </c>
      <c r="AD114" s="9"/>
      <c r="AE114" s="33"/>
      <c r="AF114" s="7">
        <f t="shared" si="80"/>
        <v>0</v>
      </c>
      <c r="AG114" s="9"/>
      <c r="AH114" s="33"/>
      <c r="AI114" s="7">
        <f t="shared" si="81"/>
        <v>0</v>
      </c>
      <c r="AJ114" s="9"/>
      <c r="AK114" s="33"/>
      <c r="AL114" s="7">
        <f t="shared" si="82"/>
        <v>0</v>
      </c>
      <c r="AM114" s="9"/>
      <c r="AN114" s="33"/>
      <c r="AO114" s="7">
        <f t="shared" si="83"/>
        <v>0</v>
      </c>
      <c r="AP114" s="9"/>
      <c r="AQ114" s="33"/>
      <c r="AR114" s="7">
        <f t="shared" si="84"/>
        <v>0</v>
      </c>
      <c r="AS114" s="9"/>
      <c r="AT114" s="33"/>
      <c r="AU114" s="7">
        <f t="shared" si="85"/>
        <v>0</v>
      </c>
      <c r="AV114" s="9"/>
      <c r="AW114" s="33"/>
      <c r="AX114" s="7">
        <f t="shared" si="86"/>
        <v>0</v>
      </c>
      <c r="AY114" s="9"/>
      <c r="AZ114" s="33"/>
      <c r="BA114" s="7">
        <f t="shared" si="87"/>
        <v>0</v>
      </c>
      <c r="BB114" s="9"/>
      <c r="BC114" s="33"/>
      <c r="BD114" s="7">
        <f t="shared" si="88"/>
        <v>0</v>
      </c>
      <c r="BE114" s="9"/>
      <c r="BF114" s="33"/>
      <c r="BG114" s="7">
        <f t="shared" si="89"/>
        <v>0</v>
      </c>
      <c r="BH114" s="9"/>
      <c r="BI114" s="33"/>
      <c r="BJ114" s="7">
        <f t="shared" si="90"/>
        <v>0</v>
      </c>
      <c r="BK114" s="9"/>
      <c r="BL114" s="33"/>
      <c r="BM114" s="7">
        <f t="shared" si="91"/>
        <v>0</v>
      </c>
    </row>
    <row r="115" spans="2:65" s="10" customFormat="1" x14ac:dyDescent="0.2">
      <c r="B115" s="34" t="s">
        <v>172</v>
      </c>
      <c r="C115" s="7"/>
      <c r="D115" s="35" t="s">
        <v>1</v>
      </c>
      <c r="E115" s="27">
        <v>1000000</v>
      </c>
      <c r="F115" s="7">
        <f t="shared" si="51"/>
        <v>0</v>
      </c>
      <c r="G115" s="35" t="s">
        <v>207</v>
      </c>
      <c r="H115" s="32" t="s">
        <v>209</v>
      </c>
      <c r="I115" s="32" t="s">
        <v>209</v>
      </c>
      <c r="J115" s="23">
        <f t="shared" si="74"/>
        <v>0</v>
      </c>
      <c r="K115" s="7"/>
      <c r="L115" s="9"/>
      <c r="M115" s="33"/>
      <c r="N115" s="7">
        <f t="shared" si="53"/>
        <v>0</v>
      </c>
      <c r="O115" s="9"/>
      <c r="P115" s="33"/>
      <c r="Q115" s="7">
        <f t="shared" si="75"/>
        <v>0</v>
      </c>
      <c r="R115" s="9"/>
      <c r="S115" s="33"/>
      <c r="T115" s="7">
        <f t="shared" si="76"/>
        <v>0</v>
      </c>
      <c r="U115" s="9"/>
      <c r="V115" s="33"/>
      <c r="W115" s="7">
        <f t="shared" si="77"/>
        <v>0</v>
      </c>
      <c r="X115" s="9"/>
      <c r="Y115" s="33"/>
      <c r="Z115" s="7">
        <f t="shared" si="78"/>
        <v>0</v>
      </c>
      <c r="AA115" s="9"/>
      <c r="AB115" s="33"/>
      <c r="AC115" s="7">
        <f t="shared" si="79"/>
        <v>0</v>
      </c>
      <c r="AD115" s="9"/>
      <c r="AE115" s="33"/>
      <c r="AF115" s="7">
        <f t="shared" si="80"/>
        <v>0</v>
      </c>
      <c r="AG115" s="9"/>
      <c r="AH115" s="33"/>
      <c r="AI115" s="7">
        <f t="shared" si="81"/>
        <v>0</v>
      </c>
      <c r="AJ115" s="9"/>
      <c r="AK115" s="33"/>
      <c r="AL115" s="7">
        <f t="shared" si="82"/>
        <v>0</v>
      </c>
      <c r="AM115" s="9"/>
      <c r="AN115" s="33"/>
      <c r="AO115" s="7">
        <f t="shared" si="83"/>
        <v>0</v>
      </c>
      <c r="AP115" s="9"/>
      <c r="AQ115" s="33"/>
      <c r="AR115" s="7">
        <f t="shared" si="84"/>
        <v>0</v>
      </c>
      <c r="AS115" s="9"/>
      <c r="AT115" s="33"/>
      <c r="AU115" s="7">
        <f t="shared" si="85"/>
        <v>0</v>
      </c>
      <c r="AV115" s="9"/>
      <c r="AW115" s="33"/>
      <c r="AX115" s="7">
        <f t="shared" si="86"/>
        <v>0</v>
      </c>
      <c r="AY115" s="9"/>
      <c r="AZ115" s="33"/>
      <c r="BA115" s="7">
        <f t="shared" si="87"/>
        <v>0</v>
      </c>
      <c r="BB115" s="9"/>
      <c r="BC115" s="33"/>
      <c r="BD115" s="7">
        <f t="shared" si="88"/>
        <v>0</v>
      </c>
      <c r="BE115" s="9"/>
      <c r="BF115" s="33"/>
      <c r="BG115" s="7">
        <f t="shared" si="89"/>
        <v>0</v>
      </c>
      <c r="BH115" s="9"/>
      <c r="BI115" s="33"/>
      <c r="BJ115" s="7">
        <f t="shared" si="90"/>
        <v>0</v>
      </c>
      <c r="BK115" s="9"/>
      <c r="BL115" s="33"/>
      <c r="BM115" s="7">
        <f t="shared" si="91"/>
        <v>0</v>
      </c>
    </row>
    <row r="116" spans="2:65" s="10" customFormat="1" x14ac:dyDescent="0.2">
      <c r="B116" s="34" t="s">
        <v>173</v>
      </c>
      <c r="C116" s="7"/>
      <c r="D116" s="35" t="s">
        <v>1</v>
      </c>
      <c r="E116" s="27">
        <v>3</v>
      </c>
      <c r="F116" s="7">
        <f t="shared" si="51"/>
        <v>0</v>
      </c>
      <c r="G116" s="35" t="s">
        <v>208</v>
      </c>
      <c r="H116" s="32" t="s">
        <v>209</v>
      </c>
      <c r="I116" s="32" t="s">
        <v>209</v>
      </c>
      <c r="J116" s="23">
        <f t="shared" si="74"/>
        <v>0</v>
      </c>
      <c r="K116" s="7"/>
      <c r="L116" s="9"/>
      <c r="M116" s="33"/>
      <c r="N116" s="7">
        <f t="shared" si="53"/>
        <v>0</v>
      </c>
      <c r="O116" s="9"/>
      <c r="P116" s="33"/>
      <c r="Q116" s="7">
        <f t="shared" si="75"/>
        <v>0</v>
      </c>
      <c r="R116" s="9"/>
      <c r="S116" s="33"/>
      <c r="T116" s="7">
        <f t="shared" si="76"/>
        <v>0</v>
      </c>
      <c r="U116" s="9"/>
      <c r="V116" s="33"/>
      <c r="W116" s="7">
        <f t="shared" si="77"/>
        <v>0</v>
      </c>
      <c r="X116" s="9"/>
      <c r="Y116" s="33"/>
      <c r="Z116" s="7">
        <f t="shared" si="78"/>
        <v>0</v>
      </c>
      <c r="AA116" s="9"/>
      <c r="AB116" s="33"/>
      <c r="AC116" s="7">
        <f t="shared" si="79"/>
        <v>0</v>
      </c>
      <c r="AD116" s="9"/>
      <c r="AE116" s="33"/>
      <c r="AF116" s="7">
        <f t="shared" si="80"/>
        <v>0</v>
      </c>
      <c r="AG116" s="9"/>
      <c r="AH116" s="33"/>
      <c r="AI116" s="7">
        <f t="shared" si="81"/>
        <v>0</v>
      </c>
      <c r="AJ116" s="9"/>
      <c r="AK116" s="33"/>
      <c r="AL116" s="7">
        <f t="shared" si="82"/>
        <v>0</v>
      </c>
      <c r="AM116" s="9"/>
      <c r="AN116" s="33"/>
      <c r="AO116" s="7">
        <f t="shared" si="83"/>
        <v>0</v>
      </c>
      <c r="AP116" s="9"/>
      <c r="AQ116" s="33"/>
      <c r="AR116" s="7">
        <f t="shared" si="84"/>
        <v>0</v>
      </c>
      <c r="AS116" s="9"/>
      <c r="AT116" s="33"/>
      <c r="AU116" s="7">
        <f t="shared" si="85"/>
        <v>0</v>
      </c>
      <c r="AV116" s="9"/>
      <c r="AW116" s="33"/>
      <c r="AX116" s="7">
        <f t="shared" si="86"/>
        <v>0</v>
      </c>
      <c r="AY116" s="9"/>
      <c r="AZ116" s="33"/>
      <c r="BA116" s="7">
        <f t="shared" si="87"/>
        <v>0</v>
      </c>
      <c r="BB116" s="9"/>
      <c r="BC116" s="33"/>
      <c r="BD116" s="7">
        <f t="shared" si="88"/>
        <v>0</v>
      </c>
      <c r="BE116" s="9"/>
      <c r="BF116" s="33"/>
      <c r="BG116" s="7">
        <f t="shared" si="89"/>
        <v>0</v>
      </c>
      <c r="BH116" s="9"/>
      <c r="BI116" s="33"/>
      <c r="BJ116" s="7">
        <f t="shared" si="90"/>
        <v>0</v>
      </c>
      <c r="BK116" s="9"/>
      <c r="BL116" s="33"/>
      <c r="BM116" s="7">
        <f t="shared" si="91"/>
        <v>0</v>
      </c>
    </row>
    <row r="117" spans="2:65" x14ac:dyDescent="0.2">
      <c r="B117" s="8" t="s">
        <v>230</v>
      </c>
      <c r="C117" s="8"/>
      <c r="D117" s="8"/>
      <c r="E117" s="8"/>
      <c r="F117" s="8"/>
      <c r="G117" s="8"/>
      <c r="H117" s="8"/>
      <c r="I117" s="8"/>
      <c r="J117" s="8"/>
      <c r="K117" s="8"/>
      <c r="L117" s="8"/>
      <c r="M117" s="8"/>
      <c r="N117" s="7">
        <f>SUM(N6:N116)</f>
        <v>0</v>
      </c>
      <c r="O117" s="7"/>
      <c r="P117" s="7"/>
      <c r="Q117" s="7">
        <f t="shared" ref="Q117:BM117" si="92">SUM(Q6:Q116)</f>
        <v>0</v>
      </c>
      <c r="R117" s="7"/>
      <c r="S117" s="7"/>
      <c r="T117" s="7">
        <f t="shared" si="92"/>
        <v>0</v>
      </c>
      <c r="U117" s="7"/>
      <c r="V117" s="7"/>
      <c r="W117" s="7">
        <f t="shared" si="92"/>
        <v>0</v>
      </c>
      <c r="X117" s="7"/>
      <c r="Y117" s="7"/>
      <c r="Z117" s="7">
        <f t="shared" si="92"/>
        <v>0</v>
      </c>
      <c r="AA117" s="7"/>
      <c r="AB117" s="7"/>
      <c r="AC117" s="7">
        <f t="shared" si="92"/>
        <v>0</v>
      </c>
      <c r="AD117" s="7"/>
      <c r="AE117" s="7"/>
      <c r="AF117" s="7">
        <f t="shared" si="92"/>
        <v>0</v>
      </c>
      <c r="AG117" s="7"/>
      <c r="AH117" s="7"/>
      <c r="AI117" s="7">
        <f t="shared" si="92"/>
        <v>0</v>
      </c>
      <c r="AJ117" s="7"/>
      <c r="AK117" s="7"/>
      <c r="AL117" s="7">
        <f t="shared" si="92"/>
        <v>0</v>
      </c>
      <c r="AM117" s="7"/>
      <c r="AN117" s="7"/>
      <c r="AO117" s="7">
        <f t="shared" si="92"/>
        <v>0</v>
      </c>
      <c r="AP117" s="7"/>
      <c r="AQ117" s="7"/>
      <c r="AR117" s="7">
        <f t="shared" si="92"/>
        <v>0</v>
      </c>
      <c r="AS117" s="7"/>
      <c r="AT117" s="7"/>
      <c r="AU117" s="7">
        <f t="shared" si="92"/>
        <v>0</v>
      </c>
      <c r="AV117" s="7"/>
      <c r="AW117" s="7"/>
      <c r="AX117" s="7">
        <f t="shared" si="92"/>
        <v>0</v>
      </c>
      <c r="AY117" s="7"/>
      <c r="AZ117" s="7"/>
      <c r="BA117" s="7">
        <f t="shared" si="92"/>
        <v>0</v>
      </c>
      <c r="BB117" s="7"/>
      <c r="BC117" s="7"/>
      <c r="BD117" s="7">
        <f t="shared" si="92"/>
        <v>0</v>
      </c>
      <c r="BE117" s="7"/>
      <c r="BF117" s="7"/>
      <c r="BG117" s="7">
        <f t="shared" si="92"/>
        <v>0</v>
      </c>
      <c r="BH117" s="7"/>
      <c r="BI117" s="7"/>
      <c r="BJ117" s="7">
        <f t="shared" si="92"/>
        <v>0</v>
      </c>
      <c r="BK117" s="7"/>
      <c r="BL117" s="7"/>
      <c r="BM117" s="7">
        <f t="shared" si="92"/>
        <v>0</v>
      </c>
    </row>
    <row r="120" spans="2:65" x14ac:dyDescent="0.2">
      <c r="B120" s="45"/>
    </row>
  </sheetData>
  <mergeCells count="18">
    <mergeCell ref="BK4:BM4"/>
    <mergeCell ref="AD4:AF4"/>
    <mergeCell ref="AG4:AI4"/>
    <mergeCell ref="AJ4:AL4"/>
    <mergeCell ref="AM4:AO4"/>
    <mergeCell ref="AP4:AR4"/>
    <mergeCell ref="AS4:AU4"/>
    <mergeCell ref="AV4:AX4"/>
    <mergeCell ref="AY4:BA4"/>
    <mergeCell ref="BB4:BD4"/>
    <mergeCell ref="BE4:BG4"/>
    <mergeCell ref="BH4:BJ4"/>
    <mergeCell ref="AA4:AC4"/>
    <mergeCell ref="L4:N4"/>
    <mergeCell ref="O4:Q4"/>
    <mergeCell ref="R4:T4"/>
    <mergeCell ref="U4:W4"/>
    <mergeCell ref="X4:Z4"/>
  </mergeCells>
  <pageMargins left="0.25" right="0.25" top="0.75" bottom="0.75" header="0.3" footer="0.3"/>
  <pageSetup paperSize="9" scale="17" fitToHeight="0" orientation="landscape" verticalDpi="0" r:id="rId1"/>
  <headerFooter>
    <oddHeader>&amp;A</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32"/>
  <sheetViews>
    <sheetView workbookViewId="0">
      <pane xSplit="2" topLeftCell="C1" activePane="topRight" state="frozen"/>
      <selection pane="topRight" activeCell="J45" sqref="J45"/>
    </sheetView>
  </sheetViews>
  <sheetFormatPr defaultRowHeight="12" x14ac:dyDescent="0.2"/>
  <cols>
    <col min="1" max="1" width="9.140625" style="4"/>
    <col min="2" max="2" width="40.42578125" style="4" bestFit="1" customWidth="1"/>
    <col min="3" max="3" width="14" style="4" bestFit="1" customWidth="1"/>
    <col min="4" max="4" width="13.28515625" style="4" customWidth="1"/>
    <col min="5" max="20" width="12.7109375" style="4" customWidth="1"/>
    <col min="21" max="16384" width="9.140625" style="4"/>
  </cols>
  <sheetData>
    <row r="2" spans="2:20" x14ac:dyDescent="0.2">
      <c r="B2" s="3" t="s">
        <v>220</v>
      </c>
    </row>
    <row r="4" spans="2:20" x14ac:dyDescent="0.2">
      <c r="B4" s="12"/>
      <c r="C4" s="30">
        <f>'Základní informace'!$C$4</f>
        <v>2016</v>
      </c>
      <c r="D4" s="29">
        <f>'Základní informace'!$C$4+1</f>
        <v>2017</v>
      </c>
      <c r="E4" s="29">
        <f>'Základní informace'!$C$4+2</f>
        <v>2018</v>
      </c>
      <c r="F4" s="29">
        <f>'Základní informace'!$C$4+3</f>
        <v>2019</v>
      </c>
      <c r="G4" s="29">
        <f>'Základní informace'!$C$4+4</f>
        <v>2020</v>
      </c>
      <c r="H4" s="29">
        <f>'Základní informace'!$C$4+5</f>
        <v>2021</v>
      </c>
      <c r="I4" s="29">
        <f>'Základní informace'!$C$4+6</f>
        <v>2022</v>
      </c>
      <c r="J4" s="29">
        <f>'Základní informace'!$C$4+7</f>
        <v>2023</v>
      </c>
      <c r="K4" s="29">
        <f>'Základní informace'!$C$4+8</f>
        <v>2024</v>
      </c>
      <c r="L4" s="29">
        <f>'Základní informace'!$C$4+9</f>
        <v>2025</v>
      </c>
      <c r="M4" s="29">
        <f>'Základní informace'!$C$4+10</f>
        <v>2026</v>
      </c>
      <c r="N4" s="29">
        <f>'Základní informace'!$C$4+11</f>
        <v>2027</v>
      </c>
      <c r="O4" s="29">
        <f>'Základní informace'!$C$4+12</f>
        <v>2028</v>
      </c>
      <c r="P4" s="29">
        <f>'Základní informace'!$C$4+13</f>
        <v>2029</v>
      </c>
      <c r="Q4" s="29">
        <f>'Základní informace'!$C$4+14</f>
        <v>2030</v>
      </c>
      <c r="R4" s="29">
        <f>'Základní informace'!$C$4+15</f>
        <v>2031</v>
      </c>
      <c r="S4" s="29">
        <f>'Základní informace'!$C$4+16</f>
        <v>2032</v>
      </c>
      <c r="T4" s="29">
        <f>'Základní informace'!$C$4+17</f>
        <v>2033</v>
      </c>
    </row>
    <row r="5" spans="2:20" x14ac:dyDescent="0.2">
      <c r="B5" s="16" t="s">
        <v>3</v>
      </c>
      <c r="C5" s="30">
        <v>1</v>
      </c>
      <c r="D5" s="29">
        <v>2</v>
      </c>
      <c r="E5" s="29">
        <v>3</v>
      </c>
      <c r="F5" s="29">
        <v>4</v>
      </c>
      <c r="G5" s="29">
        <v>5</v>
      </c>
      <c r="H5" s="29">
        <v>6</v>
      </c>
      <c r="I5" s="29">
        <v>7</v>
      </c>
      <c r="J5" s="29">
        <v>8</v>
      </c>
      <c r="K5" s="29">
        <v>9</v>
      </c>
      <c r="L5" s="29">
        <v>10</v>
      </c>
      <c r="M5" s="29">
        <v>11</v>
      </c>
      <c r="N5" s="29">
        <v>12</v>
      </c>
      <c r="O5" s="29">
        <v>13</v>
      </c>
      <c r="P5" s="29">
        <v>14</v>
      </c>
      <c r="Q5" s="29">
        <v>15</v>
      </c>
      <c r="R5" s="29">
        <v>16</v>
      </c>
      <c r="S5" s="29">
        <v>17</v>
      </c>
      <c r="T5" s="29">
        <v>18</v>
      </c>
    </row>
    <row r="6" spans="2:20" s="10" customFormat="1" x14ac:dyDescent="0.2">
      <c r="B6" s="7" t="s">
        <v>4</v>
      </c>
      <c r="C6" s="7">
        <f>'Investice a zdroje'!D6</f>
        <v>0</v>
      </c>
      <c r="D6" s="7">
        <f>'Investice a zdroje'!E6</f>
        <v>0</v>
      </c>
      <c r="E6" s="7">
        <f>'Investice a zdroje'!F6</f>
        <v>0</v>
      </c>
      <c r="F6" s="7">
        <f>'Investice a zdroje'!G6</f>
        <v>0</v>
      </c>
      <c r="G6" s="7">
        <f>'Investice a zdroje'!H6</f>
        <v>0</v>
      </c>
      <c r="H6" s="7">
        <f>'Investice a zdroje'!I6</f>
        <v>0</v>
      </c>
      <c r="I6" s="7">
        <f>'Investice a zdroje'!J6</f>
        <v>0</v>
      </c>
      <c r="J6" s="7">
        <f>'Investice a zdroje'!K6</f>
        <v>0</v>
      </c>
      <c r="K6" s="7">
        <f>'Investice a zdroje'!L6</f>
        <v>0</v>
      </c>
      <c r="L6" s="7">
        <f>'Investice a zdroje'!M6</f>
        <v>0</v>
      </c>
      <c r="M6" s="7">
        <f>'Investice a zdroje'!N6</f>
        <v>0</v>
      </c>
      <c r="N6" s="7">
        <f>'Investice a zdroje'!O6</f>
        <v>0</v>
      </c>
      <c r="O6" s="7">
        <f>'Investice a zdroje'!P6</f>
        <v>0</v>
      </c>
      <c r="P6" s="7">
        <f>'Investice a zdroje'!Q6</f>
        <v>0</v>
      </c>
      <c r="Q6" s="7">
        <f>'Investice a zdroje'!R6</f>
        <v>0</v>
      </c>
      <c r="R6" s="7">
        <f>'Investice a zdroje'!S6</f>
        <v>0</v>
      </c>
      <c r="S6" s="7">
        <f>'Investice a zdroje'!T6</f>
        <v>0</v>
      </c>
      <c r="T6" s="7">
        <f>'Investice a zdroje'!U6</f>
        <v>0</v>
      </c>
    </row>
    <row r="7" spans="2:20" s="10" customFormat="1" x14ac:dyDescent="0.2">
      <c r="B7" s="7" t="s">
        <v>33</v>
      </c>
      <c r="C7" s="7">
        <f>'Provozní náklady a výnosy'!D6</f>
        <v>0</v>
      </c>
      <c r="D7" s="7">
        <f>'Provozní náklady a výnosy'!E6</f>
        <v>0</v>
      </c>
      <c r="E7" s="7">
        <f>'Provozní náklady a výnosy'!F6</f>
        <v>0</v>
      </c>
      <c r="F7" s="7">
        <f>'Provozní náklady a výnosy'!G6</f>
        <v>0</v>
      </c>
      <c r="G7" s="7">
        <f>'Provozní náklady a výnosy'!H6</f>
        <v>0</v>
      </c>
      <c r="H7" s="7">
        <f>'Provozní náklady a výnosy'!I6</f>
        <v>0</v>
      </c>
      <c r="I7" s="7">
        <f>'Provozní náklady a výnosy'!J6</f>
        <v>0</v>
      </c>
      <c r="J7" s="7">
        <f>'Provozní náklady a výnosy'!K6</f>
        <v>0</v>
      </c>
      <c r="K7" s="7">
        <f>'Provozní náklady a výnosy'!L6</f>
        <v>0</v>
      </c>
      <c r="L7" s="7">
        <f>'Provozní náklady a výnosy'!M6</f>
        <v>0</v>
      </c>
      <c r="M7" s="7">
        <f>'Provozní náklady a výnosy'!N6</f>
        <v>0</v>
      </c>
      <c r="N7" s="7">
        <f>'Provozní náklady a výnosy'!O6</f>
        <v>0</v>
      </c>
      <c r="O7" s="7">
        <f>'Provozní náklady a výnosy'!P6</f>
        <v>0</v>
      </c>
      <c r="P7" s="7">
        <f>'Provozní náklady a výnosy'!Q6</f>
        <v>0</v>
      </c>
      <c r="Q7" s="7">
        <f>'Provozní náklady a výnosy'!R6</f>
        <v>0</v>
      </c>
      <c r="R7" s="7">
        <f>'Provozní náklady a výnosy'!S6</f>
        <v>0</v>
      </c>
      <c r="S7" s="7">
        <f>'Provozní náklady a výnosy'!T6</f>
        <v>0</v>
      </c>
      <c r="T7" s="7">
        <f>'Provozní náklady a výnosy'!U6</f>
        <v>0</v>
      </c>
    </row>
    <row r="8" spans="2:20" s="10" customFormat="1" x14ac:dyDescent="0.2">
      <c r="B8" s="7" t="s">
        <v>51</v>
      </c>
      <c r="C8" s="7">
        <f>'Provozní náklady a výnosy'!D14</f>
        <v>0</v>
      </c>
      <c r="D8" s="7">
        <f>'Provozní náklady a výnosy'!E14</f>
        <v>0</v>
      </c>
      <c r="E8" s="7">
        <f>'Provozní náklady a výnosy'!F14</f>
        <v>0</v>
      </c>
      <c r="F8" s="7">
        <f>'Provozní náklady a výnosy'!G14</f>
        <v>0</v>
      </c>
      <c r="G8" s="7">
        <f>'Provozní náklady a výnosy'!H14</f>
        <v>0</v>
      </c>
      <c r="H8" s="7">
        <f>'Provozní náklady a výnosy'!I14</f>
        <v>0</v>
      </c>
      <c r="I8" s="7">
        <f>'Provozní náklady a výnosy'!J14</f>
        <v>0</v>
      </c>
      <c r="J8" s="7">
        <f>'Provozní náklady a výnosy'!K14</f>
        <v>0</v>
      </c>
      <c r="K8" s="7">
        <f>'Provozní náklady a výnosy'!L14</f>
        <v>0</v>
      </c>
      <c r="L8" s="7">
        <f>'Provozní náklady a výnosy'!M14</f>
        <v>0</v>
      </c>
      <c r="M8" s="7">
        <f>'Provozní náklady a výnosy'!N14</f>
        <v>0</v>
      </c>
      <c r="N8" s="7">
        <f>'Provozní náklady a výnosy'!O14</f>
        <v>0</v>
      </c>
      <c r="O8" s="7">
        <f>'Provozní náklady a výnosy'!P14</f>
        <v>0</v>
      </c>
      <c r="P8" s="7">
        <f>'Provozní náklady a výnosy'!Q14</f>
        <v>0</v>
      </c>
      <c r="Q8" s="7">
        <f>'Provozní náklady a výnosy'!R14</f>
        <v>0</v>
      </c>
      <c r="R8" s="7">
        <f>'Provozní náklady a výnosy'!S14</f>
        <v>0</v>
      </c>
      <c r="S8" s="7">
        <f>'Provozní náklady a výnosy'!T14</f>
        <v>0</v>
      </c>
      <c r="T8" s="7">
        <f>'Provozní náklady a výnosy'!U14</f>
        <v>0</v>
      </c>
    </row>
    <row r="9" spans="2:20" s="10" customFormat="1" x14ac:dyDescent="0.2">
      <c r="B9" s="7" t="s">
        <v>223</v>
      </c>
      <c r="C9" s="7">
        <f>'Socio-ekonomické dopady'!N117</f>
        <v>0</v>
      </c>
      <c r="D9" s="7">
        <f>'Socio-ekonomické dopady'!Q117</f>
        <v>0</v>
      </c>
      <c r="E9" s="7">
        <f>'Socio-ekonomické dopady'!T117</f>
        <v>0</v>
      </c>
      <c r="F9" s="7">
        <f>'Socio-ekonomické dopady'!W117</f>
        <v>0</v>
      </c>
      <c r="G9" s="7">
        <f>'Socio-ekonomické dopady'!Z117</f>
        <v>0</v>
      </c>
      <c r="H9" s="7">
        <f>'Socio-ekonomické dopady'!AC117</f>
        <v>0</v>
      </c>
      <c r="I9" s="7">
        <f>'Socio-ekonomické dopady'!AF117</f>
        <v>0</v>
      </c>
      <c r="J9" s="7">
        <f>'Socio-ekonomické dopady'!AI117</f>
        <v>0</v>
      </c>
      <c r="K9" s="7">
        <f>'Socio-ekonomické dopady'!AL117</f>
        <v>0</v>
      </c>
      <c r="L9" s="7">
        <f>'Socio-ekonomické dopady'!AO117</f>
        <v>0</v>
      </c>
      <c r="M9" s="7">
        <f>'Socio-ekonomické dopady'!AR117</f>
        <v>0</v>
      </c>
      <c r="N9" s="7">
        <f>'Socio-ekonomické dopady'!AU117</f>
        <v>0</v>
      </c>
      <c r="O9" s="7">
        <f>'Socio-ekonomické dopady'!AX117</f>
        <v>0</v>
      </c>
      <c r="P9" s="7">
        <f>'Socio-ekonomické dopady'!BA117</f>
        <v>0</v>
      </c>
      <c r="Q9" s="7">
        <f>'Socio-ekonomické dopady'!BD117</f>
        <v>0</v>
      </c>
      <c r="R9" s="7">
        <f>'Socio-ekonomické dopady'!BG117</f>
        <v>0</v>
      </c>
      <c r="S9" s="7">
        <f>'Socio-ekonomické dopady'!BJ117</f>
        <v>0</v>
      </c>
      <c r="T9" s="7">
        <f>'Socio-ekonomické dopady'!BM117</f>
        <v>0</v>
      </c>
    </row>
    <row r="10" spans="2:20" s="10" customFormat="1" x14ac:dyDescent="0.2">
      <c r="B10" s="7" t="s">
        <v>227</v>
      </c>
      <c r="C10" s="7">
        <f>'Provozní náklady a výnosy'!D25</f>
        <v>0</v>
      </c>
      <c r="D10" s="7">
        <f>'Provozní náklady a výnosy'!E25</f>
        <v>0</v>
      </c>
      <c r="E10" s="7">
        <f>'Provozní náklady a výnosy'!F25</f>
        <v>0</v>
      </c>
      <c r="F10" s="7">
        <f>'Provozní náklady a výnosy'!G25</f>
        <v>0</v>
      </c>
      <c r="G10" s="7">
        <f>'Provozní náklady a výnosy'!H25</f>
        <v>0</v>
      </c>
      <c r="H10" s="7">
        <f>'Provozní náklady a výnosy'!I25</f>
        <v>0</v>
      </c>
      <c r="I10" s="7">
        <f>'Provozní náklady a výnosy'!J25</f>
        <v>0</v>
      </c>
      <c r="J10" s="7">
        <f>'Provozní náklady a výnosy'!K25</f>
        <v>0</v>
      </c>
      <c r="K10" s="7">
        <f>'Provozní náklady a výnosy'!L25</f>
        <v>0</v>
      </c>
      <c r="L10" s="7">
        <f>'Provozní náklady a výnosy'!M25</f>
        <v>0</v>
      </c>
      <c r="M10" s="7">
        <f>'Provozní náklady a výnosy'!N25</f>
        <v>0</v>
      </c>
      <c r="N10" s="7">
        <f>'Provozní náklady a výnosy'!O25</f>
        <v>0</v>
      </c>
      <c r="O10" s="7">
        <f>'Provozní náklady a výnosy'!P25</f>
        <v>0</v>
      </c>
      <c r="P10" s="7">
        <f>'Provozní náklady a výnosy'!Q25</f>
        <v>0</v>
      </c>
      <c r="Q10" s="7">
        <f>'Provozní náklady a výnosy'!R25</f>
        <v>0</v>
      </c>
      <c r="R10" s="7">
        <f>'Provozní náklady a výnosy'!S25</f>
        <v>0</v>
      </c>
      <c r="S10" s="7">
        <f>'Provozní náklady a výnosy'!T25</f>
        <v>0</v>
      </c>
      <c r="T10" s="7">
        <f>'Provozní náklady a výnosy'!U25</f>
        <v>0</v>
      </c>
    </row>
    <row r="11" spans="2:20" s="10" customFormat="1" x14ac:dyDescent="0.2">
      <c r="B11" s="7" t="s">
        <v>224</v>
      </c>
      <c r="C11" s="7">
        <f t="shared" ref="C11:T11" si="0">C9+C10-C8-C7-C6</f>
        <v>0</v>
      </c>
      <c r="D11" s="7">
        <f t="shared" si="0"/>
        <v>0</v>
      </c>
      <c r="E11" s="7">
        <f t="shared" si="0"/>
        <v>0</v>
      </c>
      <c r="F11" s="7">
        <f t="shared" si="0"/>
        <v>0</v>
      </c>
      <c r="G11" s="7">
        <f t="shared" si="0"/>
        <v>0</v>
      </c>
      <c r="H11" s="7">
        <f t="shared" si="0"/>
        <v>0</v>
      </c>
      <c r="I11" s="7">
        <f t="shared" si="0"/>
        <v>0</v>
      </c>
      <c r="J11" s="7">
        <f t="shared" si="0"/>
        <v>0</v>
      </c>
      <c r="K11" s="7">
        <f t="shared" si="0"/>
        <v>0</v>
      </c>
      <c r="L11" s="7">
        <f t="shared" si="0"/>
        <v>0</v>
      </c>
      <c r="M11" s="7">
        <f t="shared" si="0"/>
        <v>0</v>
      </c>
      <c r="N11" s="7">
        <f t="shared" si="0"/>
        <v>0</v>
      </c>
      <c r="O11" s="7">
        <f t="shared" si="0"/>
        <v>0</v>
      </c>
      <c r="P11" s="7">
        <f t="shared" si="0"/>
        <v>0</v>
      </c>
      <c r="Q11" s="7">
        <f t="shared" si="0"/>
        <v>0</v>
      </c>
      <c r="R11" s="7">
        <f t="shared" si="0"/>
        <v>0</v>
      </c>
      <c r="S11" s="7">
        <f t="shared" si="0"/>
        <v>0</v>
      </c>
      <c r="T11" s="7">
        <f t="shared" si="0"/>
        <v>0</v>
      </c>
    </row>
    <row r="12" spans="2:20" s="10" customFormat="1" x14ac:dyDescent="0.2">
      <c r="B12" s="7" t="s">
        <v>225</v>
      </c>
      <c r="C12" s="7">
        <f>C11</f>
        <v>0</v>
      </c>
      <c r="D12" s="7">
        <f>C12+D11</f>
        <v>0</v>
      </c>
      <c r="E12" s="7">
        <f t="shared" ref="E12:T12" si="1">D12+E11</f>
        <v>0</v>
      </c>
      <c r="F12" s="7">
        <f t="shared" si="1"/>
        <v>0</v>
      </c>
      <c r="G12" s="7">
        <f t="shared" si="1"/>
        <v>0</v>
      </c>
      <c r="H12" s="7">
        <f>G12+H11</f>
        <v>0</v>
      </c>
      <c r="I12" s="7">
        <f t="shared" si="1"/>
        <v>0</v>
      </c>
      <c r="J12" s="7">
        <f t="shared" si="1"/>
        <v>0</v>
      </c>
      <c r="K12" s="7">
        <f t="shared" si="1"/>
        <v>0</v>
      </c>
      <c r="L12" s="7">
        <f t="shared" si="1"/>
        <v>0</v>
      </c>
      <c r="M12" s="7">
        <f t="shared" si="1"/>
        <v>0</v>
      </c>
      <c r="N12" s="7">
        <f t="shared" si="1"/>
        <v>0</v>
      </c>
      <c r="O12" s="7">
        <f t="shared" si="1"/>
        <v>0</v>
      </c>
      <c r="P12" s="7">
        <f t="shared" si="1"/>
        <v>0</v>
      </c>
      <c r="Q12" s="7">
        <f t="shared" si="1"/>
        <v>0</v>
      </c>
      <c r="R12" s="7">
        <f t="shared" si="1"/>
        <v>0</v>
      </c>
      <c r="S12" s="7">
        <f t="shared" si="1"/>
        <v>0</v>
      </c>
      <c r="T12" s="7">
        <f t="shared" si="1"/>
        <v>0</v>
      </c>
    </row>
    <row r="14" spans="2:20" hidden="1" x14ac:dyDescent="0.2"/>
    <row r="15" spans="2:20" hidden="1" x14ac:dyDescent="0.2">
      <c r="B15" s="3" t="s">
        <v>212</v>
      </c>
    </row>
    <row r="16" spans="2:20" hidden="1" x14ac:dyDescent="0.2"/>
    <row r="17" spans="2:8" hidden="1" x14ac:dyDescent="0.2">
      <c r="B17" s="21" t="s">
        <v>3</v>
      </c>
      <c r="C17" s="21" t="s">
        <v>212</v>
      </c>
    </row>
    <row r="18" spans="2:8" hidden="1" x14ac:dyDescent="0.2">
      <c r="B18" s="8" t="s">
        <v>210</v>
      </c>
      <c r="C18" s="24" t="s">
        <v>219</v>
      </c>
    </row>
    <row r="19" spans="2:8" hidden="1" x14ac:dyDescent="0.2"/>
    <row r="20" spans="2:8" hidden="1" x14ac:dyDescent="0.2"/>
    <row r="21" spans="2:8" x14ac:dyDescent="0.2">
      <c r="B21" s="3" t="s">
        <v>210</v>
      </c>
    </row>
    <row r="23" spans="2:8" x14ac:dyDescent="0.2">
      <c r="B23" s="21" t="s">
        <v>0</v>
      </c>
      <c r="C23" s="21" t="s">
        <v>216</v>
      </c>
    </row>
    <row r="24" spans="2:8" s="10" customFormat="1" x14ac:dyDescent="0.2">
      <c r="B24" s="7" t="s">
        <v>213</v>
      </c>
      <c r="C24" s="7">
        <f>NPV('Základní informace'!$C$12,D11:T11)+C11</f>
        <v>0</v>
      </c>
      <c r="D24" s="50"/>
      <c r="E24" s="50"/>
      <c r="F24" s="52"/>
      <c r="G24" s="52"/>
      <c r="H24" s="52"/>
    </row>
    <row r="25" spans="2:8" s="10" customFormat="1" x14ac:dyDescent="0.2">
      <c r="B25" s="7" t="s">
        <v>214</v>
      </c>
      <c r="C25" s="43" t="e">
        <f>C24/(SUM(C6:T6))</f>
        <v>#DIV/0!</v>
      </c>
      <c r="D25" s="49"/>
      <c r="E25" s="51"/>
      <c r="F25" s="52"/>
      <c r="G25" s="52"/>
      <c r="H25" s="52"/>
    </row>
    <row r="26" spans="2:8" s="10" customFormat="1" x14ac:dyDescent="0.2">
      <c r="B26" s="7" t="s">
        <v>215</v>
      </c>
      <c r="C26" s="44" t="e">
        <f>IRR(C11:T11)</f>
        <v>#NUM!</v>
      </c>
      <c r="D26" s="50"/>
      <c r="E26" s="50"/>
      <c r="F26" s="52"/>
      <c r="G26" s="52"/>
      <c r="H26" s="52"/>
    </row>
    <row r="27" spans="2:8" x14ac:dyDescent="0.2">
      <c r="D27" s="50"/>
      <c r="E27" s="50"/>
      <c r="F27" s="50"/>
      <c r="G27" s="50"/>
      <c r="H27" s="50"/>
    </row>
    <row r="28" spans="2:8" x14ac:dyDescent="0.2">
      <c r="D28" s="50"/>
      <c r="E28" s="50"/>
      <c r="F28" s="50"/>
      <c r="G28" s="50"/>
      <c r="H28" s="50"/>
    </row>
    <row r="29" spans="2:8" x14ac:dyDescent="0.2">
      <c r="D29" s="50"/>
      <c r="E29" s="50"/>
      <c r="F29" s="50"/>
      <c r="G29" s="50"/>
      <c r="H29" s="50"/>
    </row>
    <row r="30" spans="2:8" x14ac:dyDescent="0.2">
      <c r="D30" s="50"/>
      <c r="E30" s="50"/>
      <c r="F30" s="50"/>
      <c r="G30" s="50"/>
      <c r="H30" s="50"/>
    </row>
    <row r="31" spans="2:8" x14ac:dyDescent="0.2">
      <c r="D31" s="50"/>
      <c r="E31" s="50"/>
      <c r="F31" s="50"/>
      <c r="G31" s="50"/>
      <c r="H31" s="50"/>
    </row>
    <row r="32" spans="2:8" x14ac:dyDescent="0.2">
      <c r="D32" s="51"/>
      <c r="E32" s="50"/>
      <c r="F32" s="50"/>
      <c r="G32" s="50"/>
      <c r="H32" s="50"/>
    </row>
  </sheetData>
  <pageMargins left="0.23622047244094491" right="0.23622047244094491" top="0.74803149606299213" bottom="0.74803149606299213" header="0.31496062992125984" footer="0.31496062992125984"/>
  <pageSetup paperSize="9" scale="52" orientation="landscape" verticalDpi="0" r:id="rId1"/>
  <headerFooter>
    <oddHeader>&amp;A</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3" ma:contentTypeDescription="Vytvoří nový dokument" ma:contentTypeScope="" ma:versionID="26bec60fd599d9bf8ccd2066ea928388">
  <xsd:schema xmlns:xsd="http://www.w3.org/2001/XMLSchema" xmlns:xs="http://www.w3.org/2001/XMLSchema" xmlns:p="http://schemas.microsoft.com/office/2006/metadata/properties" xmlns:ns2="0104a4cd-1400-468e-be1b-c7aad71d7d5a" targetNamespace="http://schemas.microsoft.com/office/2006/metadata/properties" ma:root="true" ma:fieldsID="5b2268967c3d466a78734da71f64c258"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15OPMSMT0001-28-16605</_dlc_DocId>
    <_dlc_DocIdUrl xmlns="0104a4cd-1400-468e-be1b-c7aad71d7d5a">
      <Url>https://op.msmt.cz/_layouts/15/DocIdRedir.aspx?ID=15OPMSMT0001-28-16605</Url>
      <Description>15OPMSMT0001-28-16605</Description>
    </_dlc_DocIdUrl>
  </documentManagement>
</p:properties>
</file>

<file path=customXml/itemProps1.xml><?xml version="1.0" encoding="utf-8"?>
<ds:datastoreItem xmlns:ds="http://schemas.openxmlformats.org/officeDocument/2006/customXml" ds:itemID="{6DDC1563-9FAC-416D-A483-4097D8E3B7A5}"/>
</file>

<file path=customXml/itemProps2.xml><?xml version="1.0" encoding="utf-8"?>
<ds:datastoreItem xmlns:ds="http://schemas.openxmlformats.org/officeDocument/2006/customXml" ds:itemID="{78D44E46-ACF6-458F-A9BB-8633EA92E6E6}"/>
</file>

<file path=customXml/itemProps3.xml><?xml version="1.0" encoding="utf-8"?>
<ds:datastoreItem xmlns:ds="http://schemas.openxmlformats.org/officeDocument/2006/customXml" ds:itemID="{B68768E7-01AC-45B8-9813-22B4EFF83A7F}"/>
</file>

<file path=customXml/itemProps4.xml><?xml version="1.0" encoding="utf-8"?>
<ds:datastoreItem xmlns:ds="http://schemas.openxmlformats.org/officeDocument/2006/customXml" ds:itemID="{AD77FF3B-739D-44D2-8039-BBD9FF8D72A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9</vt:i4>
      </vt:variant>
    </vt:vector>
  </HeadingPairs>
  <TitlesOfParts>
    <vt:vector size="19" baseType="lpstr">
      <vt:lpstr>Základní informace</vt:lpstr>
      <vt:lpstr>Investice a zdroje</vt:lpstr>
      <vt:lpstr>Provozní náklady a výnosy</vt:lpstr>
      <vt:lpstr>Zůstatková hodnota</vt:lpstr>
      <vt:lpstr>Návratnost investic pro FA</vt:lpstr>
      <vt:lpstr>Návratnost kapitálu pro FA</vt:lpstr>
      <vt:lpstr>Udržitelnost pro FA</vt:lpstr>
      <vt:lpstr>Socio-ekonomické dopady</vt:lpstr>
      <vt:lpstr>Návratnost investic pro EA</vt:lpstr>
      <vt:lpstr>Finanční mezera</vt:lpstr>
      <vt:lpstr>'Investice a zdroje'!Oblast_tisku</vt:lpstr>
      <vt:lpstr>'Návratnost investic pro EA'!Oblast_tisku</vt:lpstr>
      <vt:lpstr>'Návratnost investic pro FA'!Oblast_tisku</vt:lpstr>
      <vt:lpstr>'Návratnost kapitálu pro FA'!Oblast_tisku</vt:lpstr>
      <vt:lpstr>'Provozní náklady a výnosy'!Oblast_tisku</vt:lpstr>
      <vt:lpstr>'Socio-ekonomické dopady'!Oblast_tisku</vt:lpstr>
      <vt:lpstr>'Udržitelnost pro FA'!Oblast_tisku</vt:lpstr>
      <vt:lpstr>'Základní informace'!Oblast_tisku</vt:lpstr>
      <vt:lpstr>'Zůstatková hodnota'!Oblast_tisku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 Halámek</dc:creator>
  <cp:lastModifiedBy>admin (ecba)</cp:lastModifiedBy>
  <cp:lastPrinted>2016-01-04T15:31:05Z</cp:lastPrinted>
  <dcterms:created xsi:type="dcterms:W3CDTF">2015-10-02T06:40:40Z</dcterms:created>
  <dcterms:modified xsi:type="dcterms:W3CDTF">2016-02-01T15:24:38Z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e7b3970f-ea94-42bc-be04-cbb97325ead8</vt:lpwstr>
  </property>
  <property fmtid="{D5CDD505-2E9C-101B-9397-08002B2CF9AE}" pid="3" name="ContentTypeId">
    <vt:lpwstr>0x010100810CA98376D84445B27235C23C5DAEEA</vt:lpwstr>
  </property>
</Properties>
</file>