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5205" tabRatio="693"/>
  </bookViews>
  <sheets>
    <sheet name="DMS_poměry zdrojů financování" sheetId="10" r:id="rId1"/>
    <sheet name="Vyplněný VZOR_MRR 100 %" sheetId="11" r:id="rId2"/>
    <sheet name="Vyplněný VZOR_PRO-RATA" sheetId="12" r:id="rId3"/>
  </sheets>
  <calcPr calcId="152511"/>
</workbook>
</file>

<file path=xl/calcChain.xml><?xml version="1.0" encoding="utf-8"?>
<calcChain xmlns="http://schemas.openxmlformats.org/spreadsheetml/2006/main">
  <c r="H20" i="12" l="1"/>
  <c r="H19" i="12"/>
  <c r="H20" i="11"/>
  <c r="H19" i="11"/>
  <c r="H24" i="12"/>
  <c r="F24" i="12"/>
  <c r="H23" i="12"/>
  <c r="F23" i="12"/>
  <c r="F19" i="12"/>
  <c r="F16" i="12" s="1"/>
  <c r="C13" i="12"/>
  <c r="F12" i="12"/>
  <c r="D12" i="12"/>
  <c r="F11" i="12"/>
  <c r="D11" i="12"/>
  <c r="D13" i="12" s="1"/>
  <c r="F10" i="12"/>
  <c r="D10" i="12"/>
  <c r="H24" i="11"/>
  <c r="F24" i="11"/>
  <c r="H23" i="11"/>
  <c r="F23" i="11"/>
  <c r="F19" i="11"/>
  <c r="F16" i="11" s="1"/>
  <c r="C13" i="11"/>
  <c r="F12" i="11"/>
  <c r="D12" i="11"/>
  <c r="F11" i="11"/>
  <c r="D11" i="11"/>
  <c r="D13" i="11" s="1"/>
  <c r="F10" i="11"/>
  <c r="D10" i="11"/>
  <c r="H27" i="11" l="1"/>
  <c r="H28" i="12"/>
  <c r="G24" i="12"/>
  <c r="F28" i="12" s="1"/>
  <c r="G28" i="12" s="1"/>
  <c r="H27" i="12"/>
  <c r="G23" i="12"/>
  <c r="H28" i="11"/>
  <c r="F28" i="11" s="1"/>
  <c r="G28" i="11" s="1"/>
  <c r="G24" i="11"/>
  <c r="G23" i="11"/>
  <c r="H31" i="12" l="1"/>
  <c r="F27" i="12"/>
  <c r="H31" i="11"/>
  <c r="F27" i="11"/>
  <c r="F31" i="12" l="1"/>
  <c r="G31" i="12" s="1"/>
  <c r="G27" i="12"/>
  <c r="F31" i="11"/>
  <c r="G31" i="11" s="1"/>
  <c r="G27" i="11"/>
  <c r="H23" i="10"/>
  <c r="H24" i="10"/>
  <c r="F24" i="10"/>
  <c r="F23" i="10"/>
  <c r="F19" i="10" l="1"/>
  <c r="F12" i="10"/>
  <c r="F11" i="10"/>
  <c r="F10" i="10"/>
  <c r="D10" i="10"/>
  <c r="G23" i="10" l="1"/>
  <c r="G24" i="10"/>
  <c r="D12" i="10"/>
  <c r="F16" i="10"/>
  <c r="C13" i="10"/>
  <c r="D11" i="10"/>
  <c r="D13" i="10" l="1"/>
  <c r="H20" i="10" s="1"/>
  <c r="H19" i="10" l="1"/>
  <c r="H28" i="10"/>
  <c r="F28" i="10" s="1"/>
  <c r="G28" i="10" s="1"/>
  <c r="H27" i="10" l="1"/>
  <c r="F27" i="10" l="1"/>
  <c r="F31" i="10" s="1"/>
  <c r="H31" i="10"/>
  <c r="G31" i="10" l="1"/>
  <c r="G27" i="10"/>
</calcChain>
</file>

<file path=xl/comments1.xml><?xml version="1.0" encoding="utf-8"?>
<comments xmlns="http://schemas.openxmlformats.org/spreadsheetml/2006/main">
  <authors>
    <author>Autor</author>
  </authors>
  <commentList>
    <comment ref="A9" authorId="0" shapeId="0">
      <text>
        <r>
          <rPr>
            <sz val="9"/>
            <color indexed="81"/>
            <rFont val="Tahoma"/>
            <charset val="1"/>
          </rPr>
          <t>Lze přidávat řádky dle počtu partnerů. Při přidání řádků nutné ověřit, že se hodnoty z přidaných řádků sčítají do buňek v řádku Celkem.</t>
        </r>
      </text>
    </comment>
  </commentList>
</comments>
</file>

<file path=xl/sharedStrings.xml><?xml version="1.0" encoding="utf-8"?>
<sst xmlns="http://schemas.openxmlformats.org/spreadsheetml/2006/main" count="156" uniqueCount="30">
  <si>
    <t>Výpočet poměrů zdrojů financování</t>
  </si>
  <si>
    <t>SC1</t>
  </si>
  <si>
    <t>Celkem</t>
  </si>
  <si>
    <t>PRO RATA</t>
  </si>
  <si>
    <t>Výchozí poměry zdrojů financování</t>
  </si>
  <si>
    <t>EU</t>
  </si>
  <si>
    <t>SR</t>
  </si>
  <si>
    <t>Vlastní podíl</t>
  </si>
  <si>
    <t>MRR</t>
  </si>
  <si>
    <t>VRR</t>
  </si>
  <si>
    <t>Rozpad zdrojů pro výdaje GBER</t>
  </si>
  <si>
    <t>Částka v Kč</t>
  </si>
  <si>
    <t>Spolufinancování projektu</t>
  </si>
  <si>
    <t>Rozpočet projektu</t>
  </si>
  <si>
    <t>* vyplňují se bílé buňky</t>
  </si>
  <si>
    <t>Výsledný poměr zdrojů financování
(s PRO RATA + GBER)</t>
  </si>
  <si>
    <t>EU+SR</t>
  </si>
  <si>
    <t>Subjekt</t>
  </si>
  <si>
    <t>Podíl na rozpočtu v Kč</t>
  </si>
  <si>
    <t>Vlastní podíl v Kč</t>
  </si>
  <si>
    <t>Partner A</t>
  </si>
  <si>
    <t>Partner B</t>
  </si>
  <si>
    <t>Partner C</t>
  </si>
  <si>
    <t>ROZPOČET</t>
  </si>
  <si>
    <r>
      <t>Rozpočet_</t>
    </r>
    <r>
      <rPr>
        <b/>
        <sz val="11"/>
        <color rgb="FFFF0000"/>
        <rFont val="Calibri"/>
        <family val="2"/>
        <charset val="238"/>
        <scheme val="minor"/>
      </rPr>
      <t>výdaje</t>
    </r>
    <r>
      <rPr>
        <b/>
        <sz val="11"/>
        <color theme="1"/>
        <rFont val="Calibri"/>
        <family val="2"/>
        <charset val="238"/>
        <scheme val="minor"/>
      </rPr>
      <t xml:space="preserve"> mimo GBER</t>
    </r>
  </si>
  <si>
    <r>
      <t>Rozpočet_</t>
    </r>
    <r>
      <rPr>
        <b/>
        <sz val="11"/>
        <color rgb="FFFF0000"/>
        <rFont val="Calibri"/>
        <family val="2"/>
        <charset val="238"/>
        <scheme val="minor"/>
      </rPr>
      <t>výdaje</t>
    </r>
    <r>
      <rPr>
        <b/>
        <sz val="11"/>
        <color theme="1"/>
        <rFont val="Calibri"/>
        <family val="2"/>
        <charset val="238"/>
        <scheme val="minor"/>
      </rPr>
      <t xml:space="preserve"> s GBER</t>
    </r>
  </si>
  <si>
    <t>Poměr zdrojů výchozí s PRO RATA / dle kategorií regionů</t>
  </si>
  <si>
    <t>směsný</t>
  </si>
  <si>
    <t>MRR/VRR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</si>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</sst>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B3FFB3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9" fontId="2" fillId="0" borderId="0" applyFont="0" applyFill="0" applyBorder="0" applyAlignment="0" applyProtection="0"/>
  </cellStyleXfs>
  <cellXfs count="150">
    <xf numFmtId="0" fontId="0" fillId="0" borderId="0" xfId="0"/>
    <xf numFmtId="0" fontId="2" fillId="5" borderId="0" xfId="1" applyFont="1" applyFill="1"/>
    <xf numFmtId="0" fontId="5" fillId="5" borderId="0" xfId="1" applyFill="1"/>
    <xf numFmtId="0" fontId="3" fillId="3" borderId="8" xfId="1" applyFont="1" applyFill="1" applyBorder="1" applyAlignment="1"/>
    <xf numFmtId="0" fontId="0" fillId="5" borderId="0" xfId="1" applyFont="1" applyFill="1" applyBorder="1" applyAlignment="1">
      <alignment horizontal="center"/>
    </xf>
    <xf numFmtId="9" fontId="0" fillId="5" borderId="0" xfId="2" applyFont="1" applyFill="1" applyBorder="1" applyAlignment="1">
      <alignment horizontal="center"/>
    </xf>
    <xf numFmtId="9" fontId="5" fillId="5" borderId="0" xfId="1" applyNumberFormat="1" applyFill="1" applyBorder="1"/>
    <xf numFmtId="9" fontId="5" fillId="0" borderId="0" xfId="1" applyNumberFormat="1" applyBorder="1" applyProtection="1">
      <protection locked="0"/>
    </xf>
    <xf numFmtId="9" fontId="5" fillId="0" borderId="0" xfId="1" applyNumberFormat="1" applyBorder="1" applyAlignment="1" applyProtection="1">
      <alignment horizontal="center"/>
      <protection locked="0"/>
    </xf>
    <xf numFmtId="0" fontId="3" fillId="2" borderId="29" xfId="1" applyFont="1" applyFill="1" applyBorder="1" applyAlignment="1">
      <alignment vertical="center"/>
    </xf>
    <xf numFmtId="0" fontId="6" fillId="5" borderId="0" xfId="1" applyFont="1" applyFill="1"/>
    <xf numFmtId="10" fontId="2" fillId="5" borderId="0" xfId="2" applyNumberFormat="1" applyFont="1" applyFill="1"/>
    <xf numFmtId="4" fontId="5" fillId="5" borderId="0" xfId="1" applyNumberFormat="1" applyFill="1"/>
    <xf numFmtId="9" fontId="5" fillId="0" borderId="0" xfId="1" applyNumberFormat="1" applyFill="1" applyBorder="1" applyAlignment="1">
      <alignment horizontal="center"/>
    </xf>
    <xf numFmtId="0" fontId="3" fillId="3" borderId="23" xfId="1" applyFont="1" applyFill="1" applyBorder="1" applyAlignment="1"/>
    <xf numFmtId="0" fontId="1" fillId="5" borderId="0" xfId="1" applyFont="1" applyFill="1"/>
    <xf numFmtId="10" fontId="2" fillId="5" borderId="0" xfId="1" applyNumberFormat="1" applyFont="1" applyFill="1"/>
    <xf numFmtId="10" fontId="5" fillId="8" borderId="18" xfId="1" applyNumberFormat="1" applyFill="1" applyBorder="1" applyAlignment="1">
      <alignment horizontal="center"/>
    </xf>
    <xf numFmtId="10" fontId="5" fillId="8" borderId="19" xfId="1" applyNumberFormat="1" applyFill="1" applyBorder="1" applyAlignment="1">
      <alignment horizontal="center"/>
    </xf>
    <xf numFmtId="4" fontId="0" fillId="4" borderId="1" xfId="1" applyNumberFormat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10" fontId="5" fillId="8" borderId="1" xfId="1" applyNumberFormat="1" applyFill="1" applyBorder="1" applyAlignment="1">
      <alignment horizontal="center"/>
    </xf>
    <xf numFmtId="10" fontId="5" fillId="8" borderId="17" xfId="1" applyNumberFormat="1" applyFill="1" applyBorder="1" applyAlignment="1">
      <alignment horizontal="center"/>
    </xf>
    <xf numFmtId="10" fontId="3" fillId="3" borderId="20" xfId="1" applyNumberFormat="1" applyFont="1" applyFill="1" applyBorder="1" applyAlignment="1">
      <alignment horizontal="center"/>
    </xf>
    <xf numFmtId="10" fontId="3" fillId="3" borderId="4" xfId="1" applyNumberFormat="1" applyFont="1" applyFill="1" applyBorder="1" applyAlignment="1">
      <alignment horizontal="center"/>
    </xf>
    <xf numFmtId="10" fontId="5" fillId="7" borderId="1" xfId="1" applyNumberFormat="1" applyFill="1" applyBorder="1" applyAlignment="1">
      <alignment horizontal="center"/>
    </xf>
    <xf numFmtId="10" fontId="5" fillId="7" borderId="17" xfId="1" applyNumberFormat="1" applyFill="1" applyBorder="1" applyAlignment="1">
      <alignment horizontal="center"/>
    </xf>
    <xf numFmtId="10" fontId="5" fillId="7" borderId="18" xfId="1" applyNumberFormat="1" applyFill="1" applyBorder="1" applyAlignment="1">
      <alignment horizontal="center"/>
    </xf>
    <xf numFmtId="10" fontId="5" fillId="7" borderId="19" xfId="1" applyNumberFormat="1" applyFill="1" applyBorder="1" applyAlignment="1">
      <alignment horizontal="center"/>
    </xf>
    <xf numFmtId="10" fontId="5" fillId="7" borderId="11" xfId="1" applyNumberFormat="1" applyFill="1" applyBorder="1" applyAlignment="1">
      <alignment horizontal="center"/>
    </xf>
    <xf numFmtId="9" fontId="5" fillId="0" borderId="20" xfId="1" applyNumberFormat="1" applyBorder="1" applyAlignment="1" applyProtection="1">
      <alignment horizontal="center"/>
      <protection locked="0"/>
    </xf>
    <xf numFmtId="9" fontId="5" fillId="0" borderId="11" xfId="1" applyNumberFormat="1" applyBorder="1" applyAlignment="1" applyProtection="1">
      <alignment horizontal="center"/>
      <protection locked="0"/>
    </xf>
    <xf numFmtId="10" fontId="0" fillId="4" borderId="7" xfId="1" applyNumberFormat="1" applyFont="1" applyFill="1" applyBorder="1" applyAlignment="1">
      <alignment horizontal="center"/>
    </xf>
    <xf numFmtId="10" fontId="0" fillId="4" borderId="6" xfId="1" applyNumberFormat="1" applyFont="1" applyFill="1" applyBorder="1" applyAlignment="1">
      <alignment horizontal="center"/>
    </xf>
    <xf numFmtId="4" fontId="3" fillId="9" borderId="27" xfId="1" applyNumberFormat="1" applyFont="1" applyFill="1" applyBorder="1" applyAlignment="1" applyProtection="1">
      <alignment horizontal="center"/>
      <protection locked="0"/>
    </xf>
    <xf numFmtId="10" fontId="0" fillId="4" borderId="5" xfId="1" applyNumberFormat="1" applyFont="1" applyFill="1" applyBorder="1" applyAlignment="1">
      <alignment horizontal="center"/>
    </xf>
    <xf numFmtId="4" fontId="5" fillId="4" borderId="29" xfId="1" applyNumberForma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9" xfId="1" applyFont="1" applyFill="1" applyBorder="1" applyAlignment="1">
      <alignment horizontal="center"/>
    </xf>
    <xf numFmtId="9" fontId="5" fillId="0" borderId="4" xfId="1" applyNumberFormat="1" applyBorder="1" applyAlignment="1" applyProtection="1">
      <alignment horizontal="center"/>
      <protection locked="0"/>
    </xf>
    <xf numFmtId="9" fontId="5" fillId="0" borderId="19" xfId="1" applyNumberFormat="1" applyBorder="1" applyAlignment="1" applyProtection="1">
      <alignment horizontal="center"/>
      <protection locked="0"/>
    </xf>
    <xf numFmtId="9" fontId="5" fillId="0" borderId="17" xfId="1" applyNumberFormat="1" applyFill="1" applyBorder="1" applyAlignment="1">
      <alignment horizontal="center"/>
    </xf>
    <xf numFmtId="0" fontId="3" fillId="3" borderId="4" xfId="1" applyFont="1" applyFill="1" applyBorder="1" applyAlignment="1">
      <alignment horizontal="center" wrapText="1"/>
    </xf>
    <xf numFmtId="10" fontId="0" fillId="4" borderId="17" xfId="1" applyNumberFormat="1" applyFont="1" applyFill="1" applyBorder="1" applyAlignment="1">
      <alignment horizontal="center"/>
    </xf>
    <xf numFmtId="10" fontId="5" fillId="4" borderId="17" xfId="1" applyNumberFormat="1" applyFill="1" applyBorder="1" applyAlignment="1">
      <alignment horizontal="center"/>
    </xf>
    <xf numFmtId="10" fontId="0" fillId="4" borderId="11" xfId="1" applyNumberFormat="1" applyFont="1" applyFill="1" applyBorder="1" applyAlignment="1">
      <alignment horizontal="center"/>
    </xf>
    <xf numFmtId="10" fontId="5" fillId="4" borderId="19" xfId="1" applyNumberForma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9" fontId="5" fillId="0" borderId="0" xfId="1" applyNumberFormat="1" applyFill="1" applyBorder="1" applyAlignment="1">
      <alignment horizontal="center"/>
    </xf>
    <xf numFmtId="0" fontId="4" fillId="6" borderId="30" xfId="1" applyFont="1" applyFill="1" applyBorder="1" applyAlignment="1">
      <alignment horizontal="center"/>
    </xf>
    <xf numFmtId="0" fontId="4" fillId="6" borderId="0" xfId="1" applyFont="1" applyFill="1" applyBorder="1" applyAlignment="1">
      <alignment horizontal="center"/>
    </xf>
    <xf numFmtId="2" fontId="3" fillId="2" borderId="12" xfId="1" applyNumberFormat="1" applyFont="1" applyFill="1" applyBorder="1" applyAlignment="1">
      <alignment horizontal="center" vertical="center"/>
    </xf>
    <xf numFmtId="2" fontId="3" fillId="2" borderId="13" xfId="1" applyNumberFormat="1" applyFont="1" applyFill="1" applyBorder="1" applyAlignment="1">
      <alignment horizontal="center" vertical="center"/>
    </xf>
    <xf numFmtId="2" fontId="3" fillId="2" borderId="14" xfId="1" applyNumberFormat="1" applyFont="1" applyFill="1" applyBorder="1" applyAlignment="1">
      <alignment horizontal="center" vertical="center"/>
    </xf>
    <xf numFmtId="2" fontId="3" fillId="2" borderId="32" xfId="1" applyNumberFormat="1" applyFont="1" applyFill="1" applyBorder="1" applyAlignment="1">
      <alignment horizontal="center" vertical="center"/>
    </xf>
    <xf numFmtId="2" fontId="3" fillId="2" borderId="33" xfId="1" applyNumberFormat="1" applyFont="1" applyFill="1" applyBorder="1" applyAlignment="1">
      <alignment horizontal="center" vertical="center"/>
    </xf>
    <xf numFmtId="2" fontId="3" fillId="2" borderId="34" xfId="1" applyNumberFormat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0" fillId="3" borderId="38" xfId="1" applyFont="1" applyFill="1" applyBorder="1" applyAlignment="1">
      <alignment horizontal="center" vertical="center"/>
    </xf>
    <xf numFmtId="0" fontId="0" fillId="3" borderId="27" xfId="1" applyFont="1" applyFill="1" applyBorder="1" applyAlignment="1">
      <alignment horizontal="center" vertical="center"/>
    </xf>
    <xf numFmtId="9" fontId="0" fillId="5" borderId="38" xfId="2" applyFont="1" applyFill="1" applyBorder="1" applyAlignment="1">
      <alignment horizontal="center" vertical="center"/>
    </xf>
    <xf numFmtId="9" fontId="0" fillId="5" borderId="27" xfId="2" applyFont="1" applyFill="1" applyBorder="1" applyAlignment="1">
      <alignment horizontal="center" vertical="center"/>
    </xf>
    <xf numFmtId="9" fontId="5" fillId="0" borderId="3" xfId="1" applyNumberFormat="1" applyBorder="1" applyAlignment="1" applyProtection="1">
      <alignment horizontal="center"/>
      <protection locked="0"/>
    </xf>
    <xf numFmtId="9" fontId="5" fillId="0" borderId="18" xfId="1" applyNumberFormat="1" applyBorder="1" applyAlignment="1" applyProtection="1">
      <alignment horizontal="center"/>
      <protection locked="0"/>
    </xf>
    <xf numFmtId="0" fontId="0" fillId="5" borderId="26" xfId="1" applyFont="1" applyFill="1" applyBorder="1" applyAlignment="1">
      <alignment horizontal="left"/>
    </xf>
    <xf numFmtId="0" fontId="0" fillId="5" borderId="7" xfId="1" applyFont="1" applyFill="1" applyBorder="1" applyAlignment="1">
      <alignment horizontal="left"/>
    </xf>
    <xf numFmtId="4" fontId="5" fillId="9" borderId="6" xfId="1" applyNumberFormat="1" applyFill="1" applyBorder="1" applyAlignment="1" applyProtection="1">
      <alignment horizontal="center"/>
      <protection locked="0"/>
    </xf>
    <xf numFmtId="4" fontId="5" fillId="9" borderId="1" xfId="1" applyNumberFormat="1" applyFill="1" applyBorder="1" applyAlignment="1" applyProtection="1">
      <alignment horizontal="center"/>
      <protection locked="0"/>
    </xf>
    <xf numFmtId="9" fontId="5" fillId="9" borderId="7" xfId="1" applyNumberFormat="1" applyFill="1" applyBorder="1" applyAlignment="1">
      <alignment horizontal="center"/>
    </xf>
    <xf numFmtId="9" fontId="5" fillId="9" borderId="5" xfId="1" applyNumberForma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9" fontId="5" fillId="9" borderId="11" xfId="1" applyNumberFormat="1" applyFill="1" applyBorder="1" applyAlignment="1">
      <alignment horizontal="center"/>
    </xf>
    <xf numFmtId="9" fontId="5" fillId="9" borderId="9" xfId="1" applyNumberFormat="1" applyFill="1" applyBorder="1" applyAlignment="1">
      <alignment horizontal="center"/>
    </xf>
    <xf numFmtId="0" fontId="5" fillId="2" borderId="42" xfId="1" applyFill="1" applyBorder="1" applyAlignment="1">
      <alignment horizontal="left"/>
    </xf>
    <xf numFmtId="0" fontId="5" fillId="2" borderId="5" xfId="1" applyFill="1" applyBorder="1" applyAlignment="1">
      <alignment horizontal="left"/>
    </xf>
    <xf numFmtId="0" fontId="5" fillId="2" borderId="6" xfId="1" applyFill="1" applyBorder="1" applyAlignment="1">
      <alignment horizontal="left"/>
    </xf>
    <xf numFmtId="0" fontId="5" fillId="2" borderId="43" xfId="1" applyFill="1" applyBorder="1" applyAlignment="1">
      <alignment horizontal="left" vertical="center"/>
    </xf>
    <xf numFmtId="0" fontId="5" fillId="2" borderId="39" xfId="1" applyFill="1" applyBorder="1" applyAlignment="1">
      <alignment horizontal="left" vertical="center"/>
    </xf>
    <xf numFmtId="0" fontId="5" fillId="2" borderId="15" xfId="1" applyFill="1" applyBorder="1" applyAlignment="1">
      <alignment horizontal="left" vertical="center"/>
    </xf>
    <xf numFmtId="0" fontId="5" fillId="2" borderId="16" xfId="1" applyFill="1" applyBorder="1" applyAlignment="1">
      <alignment horizontal="left" vertical="center"/>
    </xf>
    <xf numFmtId="9" fontId="5" fillId="0" borderId="0" xfId="1" applyNumberFormat="1" applyFill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0" fontId="5" fillId="2" borderId="37" xfId="1" applyFill="1" applyBorder="1" applyAlignment="1">
      <alignment horizontal="left" vertical="center"/>
    </xf>
    <xf numFmtId="0" fontId="5" fillId="2" borderId="32" xfId="1" applyFill="1" applyBorder="1" applyAlignment="1">
      <alignment horizontal="left" vertical="center"/>
    </xf>
    <xf numFmtId="0" fontId="5" fillId="2" borderId="33" xfId="1" applyFill="1" applyBorder="1" applyAlignment="1">
      <alignment horizontal="left" vertical="center"/>
    </xf>
    <xf numFmtId="0" fontId="5" fillId="2" borderId="34" xfId="1" applyFill="1" applyBorder="1" applyAlignment="1">
      <alignment horizontal="left" vertical="center"/>
    </xf>
    <xf numFmtId="4" fontId="5" fillId="9" borderId="40" xfId="1" applyNumberFormat="1" applyFill="1" applyBorder="1" applyAlignment="1" applyProtection="1">
      <alignment horizontal="center" vertical="center"/>
      <protection locked="0"/>
    </xf>
    <xf numFmtId="4" fontId="5" fillId="9" borderId="18" xfId="1" applyNumberForma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3" fillId="2" borderId="32" xfId="1" applyFont="1" applyFill="1" applyBorder="1" applyAlignment="1">
      <alignment horizontal="center" vertical="center" wrapText="1"/>
    </xf>
    <xf numFmtId="0" fontId="3" fillId="2" borderId="33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4" fontId="7" fillId="0" borderId="27" xfId="1" applyNumberFormat="1" applyFont="1" applyBorder="1" applyAlignment="1" applyProtection="1">
      <alignment horizontal="left"/>
      <protection locked="0"/>
    </xf>
    <xf numFmtId="4" fontId="3" fillId="9" borderId="27" xfId="1" applyNumberFormat="1" applyFont="1" applyFill="1" applyBorder="1" applyAlignment="1" applyProtection="1">
      <alignment horizontal="center"/>
      <protection locked="0"/>
    </xf>
    <xf numFmtId="0" fontId="0" fillId="5" borderId="1" xfId="1" applyFont="1" applyFill="1" applyBorder="1" applyAlignment="1">
      <alignment horizontal="left"/>
    </xf>
    <xf numFmtId="9" fontId="3" fillId="3" borderId="36" xfId="1" applyNumberFormat="1" applyFont="1" applyFill="1" applyBorder="1" applyAlignment="1">
      <alignment horizontal="center"/>
    </xf>
    <xf numFmtId="9" fontId="3" fillId="3" borderId="39" xfId="1" applyNumberFormat="1" applyFont="1" applyFill="1" applyBorder="1" applyAlignment="1">
      <alignment horizontal="center"/>
    </xf>
    <xf numFmtId="9" fontId="3" fillId="3" borderId="41" xfId="1" applyNumberFormat="1" applyFont="1" applyFill="1" applyBorder="1" applyAlignment="1">
      <alignment horizontal="center"/>
    </xf>
    <xf numFmtId="9" fontId="5" fillId="0" borderId="0" xfId="1" applyNumberFormat="1" applyFill="1" applyBorder="1" applyAlignment="1"/>
    <xf numFmtId="0" fontId="0" fillId="5" borderId="2" xfId="1" applyFont="1" applyFill="1" applyBorder="1" applyAlignment="1">
      <alignment horizontal="left"/>
    </xf>
    <xf numFmtId="0" fontId="0" fillId="5" borderId="3" xfId="1" applyFont="1" applyFill="1" applyBorder="1" applyAlignment="1">
      <alignment horizontal="left"/>
    </xf>
    <xf numFmtId="4" fontId="5" fillId="9" borderId="3" xfId="1" applyNumberFormat="1" applyFill="1" applyBorder="1" applyAlignment="1" applyProtection="1">
      <alignment horizontal="center"/>
      <protection locked="0"/>
    </xf>
    <xf numFmtId="9" fontId="5" fillId="9" borderId="20" xfId="1" applyNumberFormat="1" applyFill="1" applyBorder="1" applyAlignment="1">
      <alignment horizontal="center"/>
    </xf>
    <xf numFmtId="9" fontId="5" fillId="9" borderId="24" xfId="1" applyNumberFormat="1" applyFill="1" applyBorder="1" applyAlignment="1">
      <alignment horizontal="center"/>
    </xf>
    <xf numFmtId="9" fontId="5" fillId="0" borderId="4" xfId="1" applyNumberFormat="1" applyFill="1" applyBorder="1" applyAlignment="1">
      <alignment horizontal="center"/>
    </xf>
    <xf numFmtId="0" fontId="0" fillId="5" borderId="22" xfId="1" applyFont="1" applyFill="1" applyBorder="1" applyAlignment="1">
      <alignment horizontal="left"/>
    </xf>
    <xf numFmtId="0" fontId="0" fillId="5" borderId="18" xfId="1" applyFont="1" applyFill="1" applyBorder="1" applyAlignment="1">
      <alignment horizontal="left"/>
    </xf>
    <xf numFmtId="4" fontId="5" fillId="9" borderId="18" xfId="1" applyNumberFormat="1" applyFill="1" applyBorder="1" applyAlignment="1" applyProtection="1">
      <alignment horizontal="center"/>
      <protection locked="0"/>
    </xf>
    <xf numFmtId="9" fontId="5" fillId="0" borderId="19" xfId="1" applyNumberFormat="1" applyFill="1" applyBorder="1" applyAlignment="1">
      <alignment horizontal="center"/>
    </xf>
    <xf numFmtId="4" fontId="10" fillId="0" borderId="3" xfId="1" applyNumberFormat="1" applyFont="1" applyFill="1" applyBorder="1" applyAlignment="1" applyProtection="1">
      <alignment horizontal="center"/>
      <protection locked="0"/>
    </xf>
    <xf numFmtId="4" fontId="10" fillId="0" borderId="1" xfId="1" applyNumberFormat="1" applyFont="1" applyFill="1" applyBorder="1" applyAlignment="1" applyProtection="1">
      <alignment horizontal="center"/>
      <protection locked="0"/>
    </xf>
    <xf numFmtId="4" fontId="10" fillId="0" borderId="18" xfId="1" applyNumberFormat="1" applyFont="1" applyFill="1" applyBorder="1" applyAlignment="1" applyProtection="1">
      <alignment horizontal="center"/>
      <protection locked="0"/>
    </xf>
    <xf numFmtId="4" fontId="10" fillId="0" borderId="29" xfId="1" applyNumberFormat="1" applyFont="1" applyFill="1" applyBorder="1" applyAlignment="1" applyProtection="1">
      <alignment horizontal="center" vertical="center"/>
      <protection locked="0"/>
    </xf>
    <xf numFmtId="4" fontId="10" fillId="0" borderId="40" xfId="1" applyNumberFormat="1" applyFont="1" applyFill="1" applyBorder="1" applyAlignment="1" applyProtection="1">
      <alignment horizontal="center" vertical="center"/>
      <protection locked="0"/>
    </xf>
    <xf numFmtId="0" fontId="0" fillId="5" borderId="20" xfId="1" applyFont="1" applyFill="1" applyBorder="1" applyAlignment="1">
      <alignment horizontal="left"/>
    </xf>
    <xf numFmtId="4" fontId="5" fillId="9" borderId="21" xfId="1" applyNumberFormat="1" applyFill="1" applyBorder="1" applyAlignment="1" applyProtection="1">
      <alignment horizontal="center"/>
      <protection locked="0"/>
    </xf>
    <xf numFmtId="0" fontId="0" fillId="5" borderId="11" xfId="1" applyFont="1" applyFill="1" applyBorder="1" applyAlignment="1">
      <alignment horizontal="left"/>
    </xf>
    <xf numFmtId="4" fontId="5" fillId="9" borderId="10" xfId="1" applyNumberFormat="1" applyFill="1" applyBorder="1" applyAlignment="1" applyProtection="1">
      <alignment horizontal="center"/>
      <protection locked="0"/>
    </xf>
    <xf numFmtId="4" fontId="10" fillId="0" borderId="1" xfId="1" applyNumberFormat="1" applyFont="1" applyFill="1" applyBorder="1" applyAlignment="1" applyProtection="1">
      <alignment horizontal="center" vertical="center"/>
      <protection locked="0"/>
    </xf>
  </cellXfs>
  <cellStyles count="3">
    <cellStyle name="Normální" xfId="0" builtinId="0"/>
    <cellStyle name="Normální 2" xfId="1"/>
    <cellStyle name="Procenta 2" xfId="2"/>
  </cellStyles>
  <dxfs count="0"/>
  <tableStyles count="0" defaultTableStyle="TableStyleMedium2" defaultPivotStyle="PivotStyleMedium9"/>
  <colors>
    <mruColors>
      <color rgb="FFB3FFB3"/>
      <color rgb="FF81FF81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showGridLines="0" tabSelected="1" zoomScaleNormal="100" workbookViewId="0">
      <selection activeCell="N16" sqref="N16"/>
    </sheetView>
  </sheetViews>
  <sheetFormatPr defaultRowHeight="15" x14ac:dyDescent="0.25"/>
  <cols>
    <col min="1" max="1" width="10.85546875" style="1" customWidth="1"/>
    <col min="2" max="2" width="20" style="1" customWidth="1"/>
    <col min="3" max="3" width="20.140625" style="1" customWidth="1"/>
    <col min="4" max="5" width="8.85546875" style="1" customWidth="1"/>
    <col min="6" max="6" width="14.28515625" style="1" bestFit="1" customWidth="1"/>
    <col min="7" max="7" width="19.7109375" style="1" customWidth="1"/>
    <col min="8" max="8" width="16.7109375" style="1" customWidth="1"/>
    <col min="9" max="16384" width="9.140625" style="1"/>
  </cols>
  <sheetData>
    <row r="1" spans="1:12" x14ac:dyDescent="0.25">
      <c r="A1" s="50" t="s">
        <v>0</v>
      </c>
      <c r="B1" s="51"/>
      <c r="C1" s="51"/>
      <c r="D1" s="51"/>
      <c r="E1" s="51"/>
      <c r="F1" s="51"/>
      <c r="G1" s="51"/>
      <c r="H1" s="51"/>
    </row>
    <row r="2" spans="1:12" ht="15.75" thickBot="1" x14ac:dyDescent="0.3">
      <c r="A2" s="2"/>
      <c r="B2" s="2"/>
      <c r="C2" s="2"/>
      <c r="D2" s="2"/>
      <c r="E2" s="2"/>
      <c r="F2" s="2"/>
      <c r="G2" s="2"/>
    </row>
    <row r="3" spans="1:12" x14ac:dyDescent="0.25">
      <c r="A3" s="52" t="s">
        <v>3</v>
      </c>
      <c r="B3" s="53"/>
      <c r="C3" s="53"/>
      <c r="D3" s="53"/>
      <c r="E3" s="54"/>
      <c r="F3" s="58" t="s">
        <v>4</v>
      </c>
      <c r="G3" s="59"/>
      <c r="H3" s="60"/>
    </row>
    <row r="4" spans="1:12" ht="15.75" thickBot="1" x14ac:dyDescent="0.3">
      <c r="A4" s="55"/>
      <c r="B4" s="56"/>
      <c r="C4" s="56"/>
      <c r="D4" s="56"/>
      <c r="E4" s="57"/>
      <c r="F4" s="38" t="s">
        <v>5</v>
      </c>
      <c r="G4" s="38" t="s">
        <v>6</v>
      </c>
      <c r="H4" s="39" t="s">
        <v>7</v>
      </c>
    </row>
    <row r="5" spans="1:12" x14ac:dyDescent="0.25">
      <c r="A5" s="61" t="s">
        <v>1</v>
      </c>
      <c r="B5" s="63">
        <v>1</v>
      </c>
      <c r="C5" s="14" t="s">
        <v>8</v>
      </c>
      <c r="D5" s="65"/>
      <c r="E5" s="65"/>
      <c r="F5" s="31"/>
      <c r="G5" s="31"/>
      <c r="H5" s="40"/>
    </row>
    <row r="6" spans="1:12" ht="15.75" thickBot="1" x14ac:dyDescent="0.3">
      <c r="A6" s="62"/>
      <c r="B6" s="64"/>
      <c r="C6" s="3" t="s">
        <v>9</v>
      </c>
      <c r="D6" s="66"/>
      <c r="E6" s="66"/>
      <c r="F6" s="32"/>
      <c r="G6" s="32"/>
      <c r="H6" s="41"/>
    </row>
    <row r="7" spans="1:12" ht="15.75" thickBot="1" x14ac:dyDescent="0.3">
      <c r="A7" s="4"/>
      <c r="B7" s="5"/>
      <c r="C7" s="6"/>
      <c r="D7" s="7"/>
      <c r="E7" s="8"/>
      <c r="F7" s="8"/>
      <c r="G7" s="8"/>
      <c r="H7" s="8"/>
    </row>
    <row r="8" spans="1:12" x14ac:dyDescent="0.25">
      <c r="A8" s="77" t="s">
        <v>10</v>
      </c>
      <c r="B8" s="78"/>
      <c r="C8" s="78"/>
      <c r="D8" s="78"/>
      <c r="E8" s="78"/>
      <c r="F8" s="78"/>
      <c r="G8" s="78"/>
      <c r="H8" s="79"/>
    </row>
    <row r="9" spans="1:12" ht="15.75" thickBot="1" x14ac:dyDescent="0.3">
      <c r="A9" s="80" t="s">
        <v>17</v>
      </c>
      <c r="B9" s="81"/>
      <c r="C9" s="9" t="s">
        <v>18</v>
      </c>
      <c r="D9" s="81" t="s">
        <v>19</v>
      </c>
      <c r="E9" s="81"/>
      <c r="F9" s="126" t="s">
        <v>16</v>
      </c>
      <c r="G9" s="127"/>
      <c r="H9" s="128" t="s">
        <v>7</v>
      </c>
    </row>
    <row r="10" spans="1:12" x14ac:dyDescent="0.25">
      <c r="A10" s="130" t="s">
        <v>20</v>
      </c>
      <c r="B10" s="145"/>
      <c r="C10" s="140"/>
      <c r="D10" s="146">
        <f>+C10*H10</f>
        <v>0</v>
      </c>
      <c r="E10" s="132"/>
      <c r="F10" s="133">
        <f>100%-H10</f>
        <v>0.5</v>
      </c>
      <c r="G10" s="134"/>
      <c r="H10" s="135">
        <v>0.5</v>
      </c>
    </row>
    <row r="11" spans="1:12" x14ac:dyDescent="0.25">
      <c r="A11" s="67" t="s">
        <v>21</v>
      </c>
      <c r="B11" s="68"/>
      <c r="C11" s="141"/>
      <c r="D11" s="69">
        <f>+C11*H11</f>
        <v>0</v>
      </c>
      <c r="E11" s="70"/>
      <c r="F11" s="71">
        <f>100%-H11</f>
        <v>0.5</v>
      </c>
      <c r="G11" s="72"/>
      <c r="H11" s="42">
        <v>0.5</v>
      </c>
    </row>
    <row r="12" spans="1:12" ht="15.75" thickBot="1" x14ac:dyDescent="0.3">
      <c r="A12" s="136" t="s">
        <v>22</v>
      </c>
      <c r="B12" s="147"/>
      <c r="C12" s="142"/>
      <c r="D12" s="148">
        <f>+C12*H12</f>
        <v>0</v>
      </c>
      <c r="E12" s="138"/>
      <c r="F12" s="82">
        <f>100%-H12</f>
        <v>0.5</v>
      </c>
      <c r="G12" s="83"/>
      <c r="H12" s="139">
        <v>0.5</v>
      </c>
    </row>
    <row r="13" spans="1:12" ht="15.75" thickBot="1" x14ac:dyDescent="0.3">
      <c r="A13" s="123" t="s">
        <v>2</v>
      </c>
      <c r="B13" s="123"/>
      <c r="C13" s="35">
        <f>SUM(C10:C12)</f>
        <v>0</v>
      </c>
      <c r="D13" s="124">
        <f>SUM(D10:D12)</f>
        <v>0</v>
      </c>
      <c r="E13" s="124"/>
      <c r="F13" s="91"/>
      <c r="G13" s="91"/>
      <c r="H13" s="129"/>
      <c r="I13" s="13"/>
      <c r="J13" s="13"/>
    </row>
    <row r="14" spans="1:12" ht="15.75" thickBot="1" x14ac:dyDescent="0.3">
      <c r="A14" s="2"/>
      <c r="B14" s="2"/>
      <c r="C14" s="2"/>
      <c r="D14" s="2"/>
      <c r="E14" s="2"/>
      <c r="F14" s="2"/>
      <c r="G14" s="2"/>
      <c r="L14" s="15"/>
    </row>
    <row r="15" spans="1:12" ht="15" customHeight="1" x14ac:dyDescent="0.25">
      <c r="A15" s="92" t="s">
        <v>23</v>
      </c>
      <c r="B15" s="59"/>
      <c r="C15" s="59"/>
      <c r="D15" s="59"/>
      <c r="E15" s="93"/>
      <c r="F15" s="20" t="s">
        <v>11</v>
      </c>
      <c r="G15" s="20" t="s">
        <v>28</v>
      </c>
      <c r="H15" s="43" t="s">
        <v>12</v>
      </c>
    </row>
    <row r="16" spans="1:12" x14ac:dyDescent="0.25">
      <c r="A16" s="84" t="s">
        <v>13</v>
      </c>
      <c r="B16" s="85"/>
      <c r="C16" s="85"/>
      <c r="D16" s="85"/>
      <c r="E16" s="86"/>
      <c r="F16" s="37">
        <f>SUM(F17:F19)</f>
        <v>0</v>
      </c>
      <c r="G16" s="19" t="s">
        <v>29</v>
      </c>
      <c r="H16" s="44" t="s">
        <v>29</v>
      </c>
      <c r="I16" s="10"/>
    </row>
    <row r="17" spans="1:10" x14ac:dyDescent="0.25">
      <c r="A17" s="87" t="s">
        <v>24</v>
      </c>
      <c r="B17" s="88"/>
      <c r="C17" s="88"/>
      <c r="D17" s="88"/>
      <c r="E17" s="88"/>
      <c r="F17" s="149"/>
      <c r="G17" s="34" t="s">
        <v>8</v>
      </c>
      <c r="H17" s="44" t="s">
        <v>29</v>
      </c>
    </row>
    <row r="18" spans="1:10" x14ac:dyDescent="0.25">
      <c r="A18" s="89"/>
      <c r="B18" s="90"/>
      <c r="C18" s="90"/>
      <c r="D18" s="90"/>
      <c r="E18" s="90"/>
      <c r="F18" s="149"/>
      <c r="G18" s="36" t="s">
        <v>9</v>
      </c>
      <c r="H18" s="44" t="s">
        <v>29</v>
      </c>
    </row>
    <row r="19" spans="1:10" ht="15" customHeight="1" x14ac:dyDescent="0.25">
      <c r="A19" s="87" t="s">
        <v>25</v>
      </c>
      <c r="B19" s="88"/>
      <c r="C19" s="88"/>
      <c r="D19" s="88"/>
      <c r="E19" s="102"/>
      <c r="F19" s="106">
        <f>SUM(C10:C12)</f>
        <v>0</v>
      </c>
      <c r="G19" s="33" t="s">
        <v>8</v>
      </c>
      <c r="H19" s="45">
        <f>IF($F$16=0,0,+CEILING(D13/F16,0.0001))</f>
        <v>0</v>
      </c>
      <c r="J19" s="16"/>
    </row>
    <row r="20" spans="1:10" ht="15.75" thickBot="1" x14ac:dyDescent="0.3">
      <c r="A20" s="103"/>
      <c r="B20" s="104"/>
      <c r="C20" s="104"/>
      <c r="D20" s="104"/>
      <c r="E20" s="105"/>
      <c r="F20" s="107"/>
      <c r="G20" s="46" t="s">
        <v>9</v>
      </c>
      <c r="H20" s="47">
        <f>IF(F16=0,0,+CEILING(D13/F16,0.0001))</f>
        <v>0</v>
      </c>
      <c r="J20" s="11"/>
    </row>
    <row r="21" spans="1:10" ht="15.75" thickBot="1" x14ac:dyDescent="0.3">
      <c r="A21" s="2"/>
      <c r="B21" s="2"/>
      <c r="C21" s="2"/>
      <c r="D21" s="2"/>
      <c r="E21" s="2"/>
      <c r="F21" s="2"/>
      <c r="G21" s="2"/>
    </row>
    <row r="22" spans="1:10" x14ac:dyDescent="0.25">
      <c r="A22" s="73" t="s">
        <v>26</v>
      </c>
      <c r="B22" s="74"/>
      <c r="C22" s="120"/>
      <c r="D22" s="117"/>
      <c r="E22" s="74"/>
      <c r="F22" s="20" t="s">
        <v>5</v>
      </c>
      <c r="G22" s="20" t="s">
        <v>6</v>
      </c>
      <c r="H22" s="21" t="s">
        <v>7</v>
      </c>
      <c r="J22" s="16"/>
    </row>
    <row r="23" spans="1:10" x14ac:dyDescent="0.25">
      <c r="A23" s="121"/>
      <c r="B23" s="122"/>
      <c r="C23" s="122"/>
      <c r="D23" s="118" t="s">
        <v>8</v>
      </c>
      <c r="E23" s="119"/>
      <c r="F23" s="22">
        <f>IF($F$5=0,0,FLOOR(B5*F5,0.0001))</f>
        <v>0</v>
      </c>
      <c r="G23" s="22">
        <f>IF(F23=0,0,1-F23-H23)</f>
        <v>0</v>
      </c>
      <c r="H23" s="23">
        <f>IF($H$5=0,0,CEILING(B5*H5,0.0001))</f>
        <v>0</v>
      </c>
    </row>
    <row r="24" spans="1:10" ht="15.75" thickBot="1" x14ac:dyDescent="0.3">
      <c r="A24" s="75"/>
      <c r="B24" s="76"/>
      <c r="C24" s="76"/>
      <c r="D24" s="100" t="s">
        <v>9</v>
      </c>
      <c r="E24" s="101"/>
      <c r="F24" s="17">
        <f>IF($F$6=0,0,FLOOR(B5*F6,0.0001))</f>
        <v>0</v>
      </c>
      <c r="G24" s="17">
        <f>IF(F24=0,0,1-F24-H24)</f>
        <v>0</v>
      </c>
      <c r="H24" s="18">
        <f>IF($H$6=0,0,CEILING(B5*H6,0.0001))</f>
        <v>0</v>
      </c>
    </row>
    <row r="25" spans="1:10" ht="15.75" thickBot="1" x14ac:dyDescent="0.3"/>
    <row r="26" spans="1:10" ht="15" customHeight="1" x14ac:dyDescent="0.25">
      <c r="A26" s="108" t="s">
        <v>15</v>
      </c>
      <c r="B26" s="109"/>
      <c r="C26" s="109"/>
      <c r="D26" s="116"/>
      <c r="E26" s="117"/>
      <c r="F26" s="24" t="s">
        <v>5</v>
      </c>
      <c r="G26" s="24" t="s">
        <v>6</v>
      </c>
      <c r="H26" s="25" t="s">
        <v>7</v>
      </c>
    </row>
    <row r="27" spans="1:10" x14ac:dyDescent="0.25">
      <c r="A27" s="110"/>
      <c r="B27" s="111"/>
      <c r="C27" s="112"/>
      <c r="D27" s="118" t="s">
        <v>8</v>
      </c>
      <c r="E27" s="119"/>
      <c r="F27" s="26">
        <f>IF($F$23=0,0,IF(H27=H23,F23,IF(H27&lt;=(G23+H23),F23,F23-(H27-G23-H23))))</f>
        <v>0</v>
      </c>
      <c r="G27" s="26">
        <f>IF(F27=0,0,1-F27-H27)</f>
        <v>0</v>
      </c>
      <c r="H27" s="27">
        <f>IF($F$23=0,0,IF(H19&gt;=H23,H19,H23))</f>
        <v>0</v>
      </c>
    </row>
    <row r="28" spans="1:10" ht="15.75" thickBot="1" x14ac:dyDescent="0.3">
      <c r="A28" s="113"/>
      <c r="B28" s="114"/>
      <c r="C28" s="115"/>
      <c r="D28" s="100" t="s">
        <v>9</v>
      </c>
      <c r="E28" s="101"/>
      <c r="F28" s="28">
        <f>IF($F$24=0,0,IF(H28=H24,F24,IF(H28&lt;=(G24+H24),F24,F24-(H28-G24-H24))))</f>
        <v>0</v>
      </c>
      <c r="G28" s="28">
        <f>IF(F28=0,0,1-F28-H28)</f>
        <v>0</v>
      </c>
      <c r="H28" s="29">
        <f>IF($F$24=0,0,IF(H20&gt;=H24,H20,H24))</f>
        <v>0</v>
      </c>
    </row>
    <row r="29" spans="1:10" ht="15.75" thickBot="1" x14ac:dyDescent="0.3"/>
    <row r="30" spans="1:10" x14ac:dyDescent="0.25">
      <c r="A30" s="94" t="s">
        <v>15</v>
      </c>
      <c r="B30" s="95"/>
      <c r="C30" s="96"/>
      <c r="D30" s="78"/>
      <c r="E30" s="99"/>
      <c r="F30" s="24" t="s">
        <v>5</v>
      </c>
      <c r="G30" s="24" t="s">
        <v>6</v>
      </c>
      <c r="H30" s="25" t="s">
        <v>7</v>
      </c>
    </row>
    <row r="31" spans="1:10" ht="15.75" thickBot="1" x14ac:dyDescent="0.3">
      <c r="A31" s="97"/>
      <c r="B31" s="98"/>
      <c r="C31" s="98"/>
      <c r="D31" s="100" t="s">
        <v>27</v>
      </c>
      <c r="E31" s="101"/>
      <c r="F31" s="30">
        <f>+F27*D5+F28*D6</f>
        <v>0</v>
      </c>
      <c r="G31" s="30">
        <f>IF(F31=0,0,1-F31-H31)</f>
        <v>0</v>
      </c>
      <c r="H31" s="29">
        <f>+H27*D5+H28*D6</f>
        <v>0</v>
      </c>
    </row>
    <row r="33" spans="1:8" x14ac:dyDescent="0.25">
      <c r="A33" s="2" t="s">
        <v>14</v>
      </c>
      <c r="B33" s="2"/>
      <c r="C33" s="2"/>
      <c r="D33" s="2"/>
      <c r="E33" s="2"/>
      <c r="F33" s="12"/>
      <c r="G33" s="12"/>
      <c r="H33" s="12"/>
    </row>
  </sheetData>
  <mergeCells count="40">
    <mergeCell ref="A30:C31"/>
    <mergeCell ref="D30:E30"/>
    <mergeCell ref="D31:E31"/>
    <mergeCell ref="A19:E20"/>
    <mergeCell ref="F19:F20"/>
    <mergeCell ref="A26:C28"/>
    <mergeCell ref="D26:E26"/>
    <mergeCell ref="D27:E27"/>
    <mergeCell ref="A22:C24"/>
    <mergeCell ref="D22:E22"/>
    <mergeCell ref="D23:E23"/>
    <mergeCell ref="D24:E24"/>
    <mergeCell ref="D28:E28"/>
    <mergeCell ref="A16:E16"/>
    <mergeCell ref="A17:E18"/>
    <mergeCell ref="F17:F18"/>
    <mergeCell ref="A13:B13"/>
    <mergeCell ref="D13:E13"/>
    <mergeCell ref="F13:G13"/>
    <mergeCell ref="A15:E15"/>
    <mergeCell ref="A11:B11"/>
    <mergeCell ref="D11:E11"/>
    <mergeCell ref="F11:G11"/>
    <mergeCell ref="A12:B12"/>
    <mergeCell ref="D12:E12"/>
    <mergeCell ref="F12:G12"/>
    <mergeCell ref="A10:B10"/>
    <mergeCell ref="D10:E10"/>
    <mergeCell ref="F10:G10"/>
    <mergeCell ref="A8:H8"/>
    <mergeCell ref="A9:B9"/>
    <mergeCell ref="D9:E9"/>
    <mergeCell ref="F9:G9"/>
    <mergeCell ref="A1:H1"/>
    <mergeCell ref="A3:E4"/>
    <mergeCell ref="F3:H3"/>
    <mergeCell ref="A5:A6"/>
    <mergeCell ref="B5:B6"/>
    <mergeCell ref="D5:E5"/>
    <mergeCell ref="D6:E6"/>
  </mergeCells>
  <printOptions horizontalCentered="1"/>
  <pageMargins left="0.70866141732283472" right="0.70866141732283472" top="1.0833333333333333" bottom="0.98958333333333337" header="0.31496062992125984" footer="0.19685039370078741"/>
  <pageSetup paperSize="9" scale="70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zoomScaleNormal="100" workbookViewId="0">
      <selection activeCell="M18" sqref="M18"/>
    </sheetView>
  </sheetViews>
  <sheetFormatPr defaultRowHeight="15" x14ac:dyDescent="0.25"/>
  <cols>
    <col min="1" max="1" width="10.85546875" style="1" customWidth="1"/>
    <col min="2" max="2" width="20" style="1" customWidth="1"/>
    <col min="3" max="3" width="20.140625" style="1" customWidth="1"/>
    <col min="4" max="5" width="8.85546875" style="1" customWidth="1"/>
    <col min="6" max="6" width="14.28515625" style="1" bestFit="1" customWidth="1"/>
    <col min="7" max="7" width="19.7109375" style="1" customWidth="1"/>
    <col min="8" max="8" width="16.7109375" style="1" customWidth="1"/>
    <col min="9" max="16384" width="9.140625" style="1"/>
  </cols>
  <sheetData>
    <row r="1" spans="1:12" x14ac:dyDescent="0.25">
      <c r="A1" s="50" t="s">
        <v>0</v>
      </c>
      <c r="B1" s="51"/>
      <c r="C1" s="51"/>
      <c r="D1" s="51"/>
      <c r="E1" s="51"/>
      <c r="F1" s="51"/>
      <c r="G1" s="51"/>
      <c r="H1" s="51"/>
    </row>
    <row r="2" spans="1:12" ht="15.75" thickBot="1" x14ac:dyDescent="0.3">
      <c r="A2" s="2"/>
      <c r="B2" s="2"/>
      <c r="C2" s="2"/>
      <c r="D2" s="2"/>
      <c r="E2" s="2"/>
      <c r="F2" s="2"/>
      <c r="G2" s="2"/>
    </row>
    <row r="3" spans="1:12" x14ac:dyDescent="0.25">
      <c r="A3" s="52" t="s">
        <v>3</v>
      </c>
      <c r="B3" s="53"/>
      <c r="C3" s="53"/>
      <c r="D3" s="53"/>
      <c r="E3" s="54"/>
      <c r="F3" s="58" t="s">
        <v>4</v>
      </c>
      <c r="G3" s="59"/>
      <c r="H3" s="60"/>
    </row>
    <row r="4" spans="1:12" ht="15.75" thickBot="1" x14ac:dyDescent="0.3">
      <c r="A4" s="55"/>
      <c r="B4" s="56"/>
      <c r="C4" s="56"/>
      <c r="D4" s="56"/>
      <c r="E4" s="57"/>
      <c r="F4" s="48" t="s">
        <v>5</v>
      </c>
      <c r="G4" s="48" t="s">
        <v>6</v>
      </c>
      <c r="H4" s="39" t="s">
        <v>7</v>
      </c>
    </row>
    <row r="5" spans="1:12" x14ac:dyDescent="0.25">
      <c r="A5" s="61" t="s">
        <v>1</v>
      </c>
      <c r="B5" s="63">
        <v>1</v>
      </c>
      <c r="C5" s="14" t="s">
        <v>8</v>
      </c>
      <c r="D5" s="65">
        <v>1</v>
      </c>
      <c r="E5" s="65"/>
      <c r="F5" s="31">
        <v>0.85</v>
      </c>
      <c r="G5" s="31">
        <v>0.1</v>
      </c>
      <c r="H5" s="40">
        <v>0.05</v>
      </c>
    </row>
    <row r="6" spans="1:12" ht="15.75" thickBot="1" x14ac:dyDescent="0.3">
      <c r="A6" s="62"/>
      <c r="B6" s="64"/>
      <c r="C6" s="3" t="s">
        <v>9</v>
      </c>
      <c r="D6" s="66">
        <v>0</v>
      </c>
      <c r="E6" s="66"/>
      <c r="F6" s="32">
        <v>0</v>
      </c>
      <c r="G6" s="32">
        <v>0</v>
      </c>
      <c r="H6" s="41">
        <v>0</v>
      </c>
    </row>
    <row r="7" spans="1:12" ht="15.75" thickBot="1" x14ac:dyDescent="0.3">
      <c r="A7" s="4"/>
      <c r="B7" s="5"/>
      <c r="C7" s="6"/>
      <c r="D7" s="7"/>
      <c r="E7" s="8"/>
      <c r="F7" s="8"/>
      <c r="G7" s="8"/>
      <c r="H7" s="8"/>
    </row>
    <row r="8" spans="1:12" x14ac:dyDescent="0.25">
      <c r="A8" s="77" t="s">
        <v>10</v>
      </c>
      <c r="B8" s="78"/>
      <c r="C8" s="78"/>
      <c r="D8" s="78"/>
      <c r="E8" s="78"/>
      <c r="F8" s="78"/>
      <c r="G8" s="78"/>
      <c r="H8" s="79"/>
    </row>
    <row r="9" spans="1:12" ht="15.75" thickBot="1" x14ac:dyDescent="0.3">
      <c r="A9" s="80" t="s">
        <v>17</v>
      </c>
      <c r="B9" s="81"/>
      <c r="C9" s="9" t="s">
        <v>18</v>
      </c>
      <c r="D9" s="81" t="s">
        <v>19</v>
      </c>
      <c r="E9" s="81"/>
      <c r="F9" s="126" t="s">
        <v>16</v>
      </c>
      <c r="G9" s="127"/>
      <c r="H9" s="128" t="s">
        <v>7</v>
      </c>
    </row>
    <row r="10" spans="1:12" x14ac:dyDescent="0.25">
      <c r="A10" s="130" t="s">
        <v>20</v>
      </c>
      <c r="B10" s="145"/>
      <c r="C10" s="140">
        <v>2000000</v>
      </c>
      <c r="D10" s="146">
        <f>+C10*H10</f>
        <v>1000000</v>
      </c>
      <c r="E10" s="132"/>
      <c r="F10" s="133">
        <f>100%-H10</f>
        <v>0.5</v>
      </c>
      <c r="G10" s="134"/>
      <c r="H10" s="135">
        <v>0.5</v>
      </c>
    </row>
    <row r="11" spans="1:12" x14ac:dyDescent="0.25">
      <c r="A11" s="67" t="s">
        <v>21</v>
      </c>
      <c r="B11" s="68"/>
      <c r="C11" s="141">
        <v>1000000</v>
      </c>
      <c r="D11" s="69">
        <f>+C11*H11</f>
        <v>500000</v>
      </c>
      <c r="E11" s="70"/>
      <c r="F11" s="71">
        <f>100%-H11</f>
        <v>0.5</v>
      </c>
      <c r="G11" s="72"/>
      <c r="H11" s="42">
        <v>0.5</v>
      </c>
    </row>
    <row r="12" spans="1:12" ht="15.75" thickBot="1" x14ac:dyDescent="0.3">
      <c r="A12" s="136" t="s">
        <v>22</v>
      </c>
      <c r="B12" s="147"/>
      <c r="C12" s="142">
        <v>6000000</v>
      </c>
      <c r="D12" s="148">
        <f>+C12*H12</f>
        <v>3000000</v>
      </c>
      <c r="E12" s="138"/>
      <c r="F12" s="82">
        <f>100%-H12</f>
        <v>0.5</v>
      </c>
      <c r="G12" s="83"/>
      <c r="H12" s="139">
        <v>0.5</v>
      </c>
    </row>
    <row r="13" spans="1:12" ht="15.75" thickBot="1" x14ac:dyDescent="0.3">
      <c r="A13" s="123" t="s">
        <v>2</v>
      </c>
      <c r="B13" s="123"/>
      <c r="C13" s="35">
        <f>SUM(C10:C12)</f>
        <v>9000000</v>
      </c>
      <c r="D13" s="124">
        <f>SUM(D10:D12)</f>
        <v>4500000</v>
      </c>
      <c r="E13" s="124"/>
      <c r="F13" s="91"/>
      <c r="G13" s="91"/>
      <c r="H13" s="129"/>
      <c r="I13" s="49"/>
      <c r="J13" s="49"/>
    </row>
    <row r="14" spans="1:12" ht="15.75" thickBot="1" x14ac:dyDescent="0.3">
      <c r="A14" s="2"/>
      <c r="B14" s="2"/>
      <c r="C14" s="2"/>
      <c r="D14" s="2"/>
      <c r="E14" s="2"/>
      <c r="F14" s="2"/>
      <c r="G14" s="2"/>
      <c r="L14" s="15"/>
    </row>
    <row r="15" spans="1:12" ht="15" customHeight="1" x14ac:dyDescent="0.25">
      <c r="A15" s="92" t="s">
        <v>23</v>
      </c>
      <c r="B15" s="59"/>
      <c r="C15" s="59"/>
      <c r="D15" s="59"/>
      <c r="E15" s="93"/>
      <c r="F15" s="20" t="s">
        <v>11</v>
      </c>
      <c r="G15" s="20" t="s">
        <v>28</v>
      </c>
      <c r="H15" s="43" t="s">
        <v>12</v>
      </c>
    </row>
    <row r="16" spans="1:12" x14ac:dyDescent="0.25">
      <c r="A16" s="84" t="s">
        <v>13</v>
      </c>
      <c r="B16" s="85"/>
      <c r="C16" s="85"/>
      <c r="D16" s="85"/>
      <c r="E16" s="86"/>
      <c r="F16" s="37">
        <f>SUM(F17:F19)</f>
        <v>48000000</v>
      </c>
      <c r="G16" s="19" t="s">
        <v>29</v>
      </c>
      <c r="H16" s="44" t="s">
        <v>29</v>
      </c>
      <c r="I16" s="10"/>
    </row>
    <row r="17" spans="1:10" x14ac:dyDescent="0.25">
      <c r="A17" s="87" t="s">
        <v>24</v>
      </c>
      <c r="B17" s="88"/>
      <c r="C17" s="88"/>
      <c r="D17" s="88"/>
      <c r="E17" s="88"/>
      <c r="F17" s="149">
        <v>39000000</v>
      </c>
      <c r="G17" s="34" t="s">
        <v>8</v>
      </c>
      <c r="H17" s="44" t="s">
        <v>29</v>
      </c>
    </row>
    <row r="18" spans="1:10" x14ac:dyDescent="0.25">
      <c r="A18" s="89"/>
      <c r="B18" s="90"/>
      <c r="C18" s="90"/>
      <c r="D18" s="90"/>
      <c r="E18" s="90"/>
      <c r="F18" s="149"/>
      <c r="G18" s="36" t="s">
        <v>9</v>
      </c>
      <c r="H18" s="44" t="s">
        <v>29</v>
      </c>
    </row>
    <row r="19" spans="1:10" ht="15" customHeight="1" x14ac:dyDescent="0.25">
      <c r="A19" s="87" t="s">
        <v>25</v>
      </c>
      <c r="B19" s="88"/>
      <c r="C19" s="88"/>
      <c r="D19" s="88"/>
      <c r="E19" s="102"/>
      <c r="F19" s="106">
        <f>SUM(C10:C12)</f>
        <v>9000000</v>
      </c>
      <c r="G19" s="33" t="s">
        <v>8</v>
      </c>
      <c r="H19" s="45">
        <f>IF($F$16=0,0,+CEILING(D13/F16,0.0001))</f>
        <v>9.3800000000000008E-2</v>
      </c>
      <c r="J19" s="16"/>
    </row>
    <row r="20" spans="1:10" ht="15.75" thickBot="1" x14ac:dyDescent="0.3">
      <c r="A20" s="103"/>
      <c r="B20" s="104"/>
      <c r="C20" s="104"/>
      <c r="D20" s="104"/>
      <c r="E20" s="105"/>
      <c r="F20" s="107"/>
      <c r="G20" s="46" t="s">
        <v>9</v>
      </c>
      <c r="H20" s="47">
        <f>IF($F$16=0,0,+CEILING(D13/F16,0.0001))</f>
        <v>9.3800000000000008E-2</v>
      </c>
      <c r="J20" s="11"/>
    </row>
    <row r="21" spans="1:10" ht="15.75" thickBot="1" x14ac:dyDescent="0.3">
      <c r="A21" s="2"/>
      <c r="B21" s="2"/>
      <c r="C21" s="2"/>
      <c r="D21" s="2"/>
      <c r="E21" s="2"/>
      <c r="F21" s="2"/>
      <c r="G21" s="2"/>
    </row>
    <row r="22" spans="1:10" x14ac:dyDescent="0.25">
      <c r="A22" s="73" t="s">
        <v>26</v>
      </c>
      <c r="B22" s="74"/>
      <c r="C22" s="120"/>
      <c r="D22" s="117"/>
      <c r="E22" s="74"/>
      <c r="F22" s="20" t="s">
        <v>5</v>
      </c>
      <c r="G22" s="20" t="s">
        <v>6</v>
      </c>
      <c r="H22" s="21" t="s">
        <v>7</v>
      </c>
      <c r="J22" s="16"/>
    </row>
    <row r="23" spans="1:10" x14ac:dyDescent="0.25">
      <c r="A23" s="121"/>
      <c r="B23" s="122"/>
      <c r="C23" s="122"/>
      <c r="D23" s="118" t="s">
        <v>8</v>
      </c>
      <c r="E23" s="119"/>
      <c r="F23" s="22">
        <f>IF($F$5=0,0,FLOOR(B5*F5,0.0001))</f>
        <v>0.85000000000000009</v>
      </c>
      <c r="G23" s="22">
        <f>IF(F23=0,0,1-F23-H23)</f>
        <v>9.9999999999999908E-2</v>
      </c>
      <c r="H23" s="23">
        <f>IF($H$5=0,0,CEILING(B5*H5,0.0001))</f>
        <v>0.05</v>
      </c>
    </row>
    <row r="24" spans="1:10" ht="15.75" thickBot="1" x14ac:dyDescent="0.3">
      <c r="A24" s="75"/>
      <c r="B24" s="76"/>
      <c r="C24" s="76"/>
      <c r="D24" s="100" t="s">
        <v>9</v>
      </c>
      <c r="E24" s="101"/>
      <c r="F24" s="17">
        <f>IF($F$6=0,0,FLOOR(B5*F6,0.0001))</f>
        <v>0</v>
      </c>
      <c r="G24" s="17">
        <f>IF(F24=0,0,1-F24-H24)</f>
        <v>0</v>
      </c>
      <c r="H24" s="18">
        <f>IF($H$6=0,0,CEILING(B5*H6,0.0001))</f>
        <v>0</v>
      </c>
    </row>
    <row r="25" spans="1:10" ht="15.75" thickBot="1" x14ac:dyDescent="0.3"/>
    <row r="26" spans="1:10" ht="15" customHeight="1" x14ac:dyDescent="0.25">
      <c r="A26" s="108" t="s">
        <v>15</v>
      </c>
      <c r="B26" s="109"/>
      <c r="C26" s="109"/>
      <c r="D26" s="116"/>
      <c r="E26" s="117"/>
      <c r="F26" s="24" t="s">
        <v>5</v>
      </c>
      <c r="G26" s="24" t="s">
        <v>6</v>
      </c>
      <c r="H26" s="25" t="s">
        <v>7</v>
      </c>
    </row>
    <row r="27" spans="1:10" x14ac:dyDescent="0.25">
      <c r="A27" s="110"/>
      <c r="B27" s="111"/>
      <c r="C27" s="112"/>
      <c r="D27" s="118" t="s">
        <v>8</v>
      </c>
      <c r="E27" s="119"/>
      <c r="F27" s="26">
        <f>IF($F$23=0,0,IF(H27=H23,F23,IF(H27&lt;=(G23+H23),F23,F23-(H27-G23-H23))))</f>
        <v>0.85000000000000009</v>
      </c>
      <c r="G27" s="26">
        <f>IF(F27=0,0,1-F27-H27)</f>
        <v>5.6199999999999903E-2</v>
      </c>
      <c r="H27" s="27">
        <f>IF($F$23=0,0,IF(H19&gt;=H23,H19,H23))</f>
        <v>9.3800000000000008E-2</v>
      </c>
    </row>
    <row r="28" spans="1:10" ht="15.75" thickBot="1" x14ac:dyDescent="0.3">
      <c r="A28" s="113"/>
      <c r="B28" s="114"/>
      <c r="C28" s="115"/>
      <c r="D28" s="100" t="s">
        <v>9</v>
      </c>
      <c r="E28" s="101"/>
      <c r="F28" s="28">
        <f>IF($F$24=0,0,IF(H28=H24,F24,IF(H28&lt;=(G24+H24),F24,F24-(H28-G24-H24))))</f>
        <v>0</v>
      </c>
      <c r="G28" s="28">
        <f>IF(F28=0,0,1-F28-H28)</f>
        <v>0</v>
      </c>
      <c r="H28" s="29">
        <f>IF($F$24=0,0,IF(H20&gt;=H24,H20,H24))</f>
        <v>0</v>
      </c>
    </row>
    <row r="29" spans="1:10" ht="15.75" thickBot="1" x14ac:dyDescent="0.3"/>
    <row r="30" spans="1:10" x14ac:dyDescent="0.25">
      <c r="A30" s="94" t="s">
        <v>15</v>
      </c>
      <c r="B30" s="95"/>
      <c r="C30" s="96"/>
      <c r="D30" s="78"/>
      <c r="E30" s="99"/>
      <c r="F30" s="24" t="s">
        <v>5</v>
      </c>
      <c r="G30" s="24" t="s">
        <v>6</v>
      </c>
      <c r="H30" s="25" t="s">
        <v>7</v>
      </c>
    </row>
    <row r="31" spans="1:10" ht="15.75" thickBot="1" x14ac:dyDescent="0.3">
      <c r="A31" s="97"/>
      <c r="B31" s="98"/>
      <c r="C31" s="98"/>
      <c r="D31" s="100" t="s">
        <v>27</v>
      </c>
      <c r="E31" s="101"/>
      <c r="F31" s="30">
        <f>+F27*D5+F28*D6</f>
        <v>0.85000000000000009</v>
      </c>
      <c r="G31" s="30">
        <f>IF(F31=0,0,1-F31-H31)</f>
        <v>5.6199999999999903E-2</v>
      </c>
      <c r="H31" s="29">
        <f>+H27*D5+H28*D6</f>
        <v>9.3800000000000008E-2</v>
      </c>
    </row>
    <row r="33" spans="1:8" x14ac:dyDescent="0.25">
      <c r="A33" s="2" t="s">
        <v>14</v>
      </c>
      <c r="B33" s="2"/>
      <c r="C33" s="2"/>
      <c r="D33" s="2"/>
      <c r="E33" s="2"/>
      <c r="F33" s="12"/>
      <c r="G33" s="12"/>
      <c r="H33" s="12"/>
    </row>
  </sheetData>
  <mergeCells count="40">
    <mergeCell ref="A26:C28"/>
    <mergeCell ref="D26:E26"/>
    <mergeCell ref="D27:E27"/>
    <mergeCell ref="D28:E28"/>
    <mergeCell ref="A30:C31"/>
    <mergeCell ref="D30:E30"/>
    <mergeCell ref="D31:E31"/>
    <mergeCell ref="A19:E20"/>
    <mergeCell ref="F19:F20"/>
    <mergeCell ref="A22:C24"/>
    <mergeCell ref="D22:E22"/>
    <mergeCell ref="D23:E23"/>
    <mergeCell ref="D24:E24"/>
    <mergeCell ref="A13:B13"/>
    <mergeCell ref="D13:E13"/>
    <mergeCell ref="F13:G13"/>
    <mergeCell ref="A15:E15"/>
    <mergeCell ref="A16:E16"/>
    <mergeCell ref="A17:E18"/>
    <mergeCell ref="F17:F18"/>
    <mergeCell ref="A11:B11"/>
    <mergeCell ref="D11:E11"/>
    <mergeCell ref="F11:G11"/>
    <mergeCell ref="A12:B12"/>
    <mergeCell ref="D12:E12"/>
    <mergeCell ref="F12:G12"/>
    <mergeCell ref="A8:H8"/>
    <mergeCell ref="A9:B9"/>
    <mergeCell ref="D9:E9"/>
    <mergeCell ref="F9:G9"/>
    <mergeCell ref="A10:B10"/>
    <mergeCell ref="D10:E10"/>
    <mergeCell ref="F10:G10"/>
    <mergeCell ref="A1:H1"/>
    <mergeCell ref="A3:E4"/>
    <mergeCell ref="F3:H3"/>
    <mergeCell ref="A5:A6"/>
    <mergeCell ref="B5:B6"/>
    <mergeCell ref="D5:E5"/>
    <mergeCell ref="D6:E6"/>
  </mergeCells>
  <printOptions horizontalCentered="1"/>
  <pageMargins left="0.70866141732283472" right="0.70866141732283472" top="1.0833333333333333" bottom="0.98958333333333337" header="0.31496062992125984" footer="0.19685039370078741"/>
  <pageSetup paperSize="9" scale="70" orientation="portrait" r:id="rId1"/>
  <headerFooter scaleWithDoc="0" alignWithMargins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zoomScaleNormal="100" workbookViewId="0">
      <selection activeCell="K22" sqref="K22"/>
    </sheetView>
  </sheetViews>
  <sheetFormatPr defaultRowHeight="15" x14ac:dyDescent="0.25"/>
  <cols>
    <col min="1" max="1" width="10.85546875" style="1" customWidth="1"/>
    <col min="2" max="2" width="20" style="1" customWidth="1"/>
    <col min="3" max="3" width="20.140625" style="1" customWidth="1"/>
    <col min="4" max="5" width="8.85546875" style="1" customWidth="1"/>
    <col min="6" max="6" width="14.28515625" style="1" bestFit="1" customWidth="1"/>
    <col min="7" max="7" width="19.7109375" style="1" customWidth="1"/>
    <col min="8" max="8" width="16.7109375" style="1" customWidth="1"/>
    <col min="9" max="16384" width="9.140625" style="1"/>
  </cols>
  <sheetData>
    <row r="1" spans="1:12" x14ac:dyDescent="0.25">
      <c r="A1" s="50" t="s">
        <v>0</v>
      </c>
      <c r="B1" s="51"/>
      <c r="C1" s="51"/>
      <c r="D1" s="51"/>
      <c r="E1" s="51"/>
      <c r="F1" s="51"/>
      <c r="G1" s="51"/>
      <c r="H1" s="51"/>
    </row>
    <row r="2" spans="1:12" ht="15.75" thickBot="1" x14ac:dyDescent="0.3">
      <c r="A2" s="2"/>
      <c r="B2" s="2"/>
      <c r="C2" s="2"/>
      <c r="D2" s="2"/>
      <c r="E2" s="2"/>
      <c r="F2" s="2"/>
      <c r="G2" s="2"/>
    </row>
    <row r="3" spans="1:12" x14ac:dyDescent="0.25">
      <c r="A3" s="52" t="s">
        <v>3</v>
      </c>
      <c r="B3" s="53"/>
      <c r="C3" s="53"/>
      <c r="D3" s="53"/>
      <c r="E3" s="54"/>
      <c r="F3" s="58" t="s">
        <v>4</v>
      </c>
      <c r="G3" s="59"/>
      <c r="H3" s="60"/>
    </row>
    <row r="4" spans="1:12" ht="15.75" thickBot="1" x14ac:dyDescent="0.3">
      <c r="A4" s="55"/>
      <c r="B4" s="56"/>
      <c r="C4" s="56"/>
      <c r="D4" s="56"/>
      <c r="E4" s="57"/>
      <c r="F4" s="48" t="s">
        <v>5</v>
      </c>
      <c r="G4" s="48" t="s">
        <v>6</v>
      </c>
      <c r="H4" s="39" t="s">
        <v>7</v>
      </c>
    </row>
    <row r="5" spans="1:12" x14ac:dyDescent="0.25">
      <c r="A5" s="61" t="s">
        <v>1</v>
      </c>
      <c r="B5" s="63">
        <v>1</v>
      </c>
      <c r="C5" s="14" t="s">
        <v>8</v>
      </c>
      <c r="D5" s="65">
        <v>0.74</v>
      </c>
      <c r="E5" s="65"/>
      <c r="F5" s="31">
        <v>0.85</v>
      </c>
      <c r="G5" s="31">
        <v>0.1</v>
      </c>
      <c r="H5" s="40">
        <v>0.05</v>
      </c>
    </row>
    <row r="6" spans="1:12" ht="15.75" thickBot="1" x14ac:dyDescent="0.3">
      <c r="A6" s="62"/>
      <c r="B6" s="64"/>
      <c r="C6" s="3" t="s">
        <v>9</v>
      </c>
      <c r="D6" s="66">
        <v>0.26</v>
      </c>
      <c r="E6" s="66"/>
      <c r="F6" s="32">
        <v>0.5</v>
      </c>
      <c r="G6" s="32">
        <v>0.45</v>
      </c>
      <c r="H6" s="41">
        <v>0.05</v>
      </c>
    </row>
    <row r="7" spans="1:12" ht="15.75" thickBot="1" x14ac:dyDescent="0.3">
      <c r="A7" s="4"/>
      <c r="B7" s="5"/>
      <c r="C7" s="6"/>
      <c r="D7" s="7"/>
      <c r="E7" s="8"/>
      <c r="F7" s="8"/>
      <c r="G7" s="8"/>
      <c r="H7" s="8"/>
    </row>
    <row r="8" spans="1:12" x14ac:dyDescent="0.25">
      <c r="A8" s="77" t="s">
        <v>10</v>
      </c>
      <c r="B8" s="78"/>
      <c r="C8" s="78"/>
      <c r="D8" s="78"/>
      <c r="E8" s="78"/>
      <c r="F8" s="78"/>
      <c r="G8" s="78"/>
      <c r="H8" s="79"/>
    </row>
    <row r="9" spans="1:12" ht="15.75" thickBot="1" x14ac:dyDescent="0.3">
      <c r="A9" s="80" t="s">
        <v>17</v>
      </c>
      <c r="B9" s="81"/>
      <c r="C9" s="9" t="s">
        <v>18</v>
      </c>
      <c r="D9" s="81" t="s">
        <v>19</v>
      </c>
      <c r="E9" s="81"/>
      <c r="F9" s="126" t="s">
        <v>16</v>
      </c>
      <c r="G9" s="127"/>
      <c r="H9" s="128" t="s">
        <v>7</v>
      </c>
    </row>
    <row r="10" spans="1:12" x14ac:dyDescent="0.25">
      <c r="A10" s="130" t="s">
        <v>20</v>
      </c>
      <c r="B10" s="131"/>
      <c r="C10" s="140">
        <v>2000000</v>
      </c>
      <c r="D10" s="132">
        <f>+C10*H10</f>
        <v>1000000</v>
      </c>
      <c r="E10" s="132"/>
      <c r="F10" s="133">
        <f>100%-H10</f>
        <v>0.5</v>
      </c>
      <c r="G10" s="134"/>
      <c r="H10" s="135">
        <v>0.5</v>
      </c>
    </row>
    <row r="11" spans="1:12" x14ac:dyDescent="0.25">
      <c r="A11" s="67" t="s">
        <v>21</v>
      </c>
      <c r="B11" s="125"/>
      <c r="C11" s="141">
        <v>1000000</v>
      </c>
      <c r="D11" s="70">
        <f>+C11*H11</f>
        <v>500000</v>
      </c>
      <c r="E11" s="70"/>
      <c r="F11" s="71">
        <f>100%-H11</f>
        <v>0.5</v>
      </c>
      <c r="G11" s="72"/>
      <c r="H11" s="42">
        <v>0.5</v>
      </c>
    </row>
    <row r="12" spans="1:12" ht="15.75" thickBot="1" x14ac:dyDescent="0.3">
      <c r="A12" s="136" t="s">
        <v>22</v>
      </c>
      <c r="B12" s="137"/>
      <c r="C12" s="142">
        <v>6000000</v>
      </c>
      <c r="D12" s="138">
        <f>+C12*H12</f>
        <v>3000000</v>
      </c>
      <c r="E12" s="138"/>
      <c r="F12" s="82">
        <f>100%-H12</f>
        <v>0.5</v>
      </c>
      <c r="G12" s="83"/>
      <c r="H12" s="139">
        <v>0.5</v>
      </c>
    </row>
    <row r="13" spans="1:12" ht="15.75" thickBot="1" x14ac:dyDescent="0.3">
      <c r="A13" s="123" t="s">
        <v>2</v>
      </c>
      <c r="B13" s="123"/>
      <c r="C13" s="35">
        <f>SUM(C10:C12)</f>
        <v>9000000</v>
      </c>
      <c r="D13" s="124">
        <f>SUM(D10:D12)</f>
        <v>4500000</v>
      </c>
      <c r="E13" s="124"/>
      <c r="F13" s="91"/>
      <c r="G13" s="91"/>
      <c r="H13" s="129"/>
      <c r="I13" s="49"/>
      <c r="J13" s="49"/>
    </row>
    <row r="14" spans="1:12" ht="15.75" thickBot="1" x14ac:dyDescent="0.3">
      <c r="A14" s="2"/>
      <c r="B14" s="2"/>
      <c r="C14" s="2"/>
      <c r="D14" s="2"/>
      <c r="E14" s="2"/>
      <c r="F14" s="2"/>
      <c r="G14" s="2"/>
      <c r="L14" s="15"/>
    </row>
    <row r="15" spans="1:12" ht="15" customHeight="1" x14ac:dyDescent="0.25">
      <c r="A15" s="92" t="s">
        <v>23</v>
      </c>
      <c r="B15" s="59"/>
      <c r="C15" s="59"/>
      <c r="D15" s="59"/>
      <c r="E15" s="93"/>
      <c r="F15" s="20" t="s">
        <v>11</v>
      </c>
      <c r="G15" s="20" t="s">
        <v>28</v>
      </c>
      <c r="H15" s="43" t="s">
        <v>12</v>
      </c>
    </row>
    <row r="16" spans="1:12" x14ac:dyDescent="0.25">
      <c r="A16" s="84" t="s">
        <v>13</v>
      </c>
      <c r="B16" s="85"/>
      <c r="C16" s="85"/>
      <c r="D16" s="85"/>
      <c r="E16" s="86"/>
      <c r="F16" s="37">
        <f>SUM(F17:F19)</f>
        <v>48000000</v>
      </c>
      <c r="G16" s="19" t="s">
        <v>29</v>
      </c>
      <c r="H16" s="44" t="s">
        <v>29</v>
      </c>
      <c r="I16" s="10"/>
    </row>
    <row r="17" spans="1:10" x14ac:dyDescent="0.25">
      <c r="A17" s="87" t="s">
        <v>24</v>
      </c>
      <c r="B17" s="88"/>
      <c r="C17" s="88"/>
      <c r="D17" s="88"/>
      <c r="E17" s="88"/>
      <c r="F17" s="143">
        <v>39000000</v>
      </c>
      <c r="G17" s="34" t="s">
        <v>8</v>
      </c>
      <c r="H17" s="44" t="s">
        <v>29</v>
      </c>
    </row>
    <row r="18" spans="1:10" x14ac:dyDescent="0.25">
      <c r="A18" s="89"/>
      <c r="B18" s="90"/>
      <c r="C18" s="90"/>
      <c r="D18" s="90"/>
      <c r="E18" s="90"/>
      <c r="F18" s="144"/>
      <c r="G18" s="36" t="s">
        <v>9</v>
      </c>
      <c r="H18" s="44" t="s">
        <v>29</v>
      </c>
    </row>
    <row r="19" spans="1:10" ht="15" customHeight="1" x14ac:dyDescent="0.25">
      <c r="A19" s="87" t="s">
        <v>25</v>
      </c>
      <c r="B19" s="88"/>
      <c r="C19" s="88"/>
      <c r="D19" s="88"/>
      <c r="E19" s="102"/>
      <c r="F19" s="106">
        <f>SUM(C10:C12)</f>
        <v>9000000</v>
      </c>
      <c r="G19" s="33" t="s">
        <v>8</v>
      </c>
      <c r="H19" s="45">
        <f>IF($F$16=0,0,+CEILING(D13/F16,0.0001))</f>
        <v>9.3800000000000008E-2</v>
      </c>
      <c r="J19" s="16"/>
    </row>
    <row r="20" spans="1:10" ht="15.75" thickBot="1" x14ac:dyDescent="0.3">
      <c r="A20" s="103"/>
      <c r="B20" s="104"/>
      <c r="C20" s="104"/>
      <c r="D20" s="104"/>
      <c r="E20" s="105"/>
      <c r="F20" s="107"/>
      <c r="G20" s="46" t="s">
        <v>9</v>
      </c>
      <c r="H20" s="47">
        <f>IF($F$16=0,0,+CEILING(D13/F16,0.0001))</f>
        <v>9.3800000000000008E-2</v>
      </c>
      <c r="J20" s="11"/>
    </row>
    <row r="21" spans="1:10" ht="15.75" thickBot="1" x14ac:dyDescent="0.3">
      <c r="A21" s="2"/>
      <c r="B21" s="2"/>
      <c r="C21" s="2"/>
      <c r="D21" s="2"/>
      <c r="E21" s="2"/>
      <c r="F21" s="2"/>
      <c r="G21" s="2"/>
    </row>
    <row r="22" spans="1:10" x14ac:dyDescent="0.25">
      <c r="A22" s="73" t="s">
        <v>26</v>
      </c>
      <c r="B22" s="74"/>
      <c r="C22" s="120"/>
      <c r="D22" s="117"/>
      <c r="E22" s="74"/>
      <c r="F22" s="20" t="s">
        <v>5</v>
      </c>
      <c r="G22" s="20" t="s">
        <v>6</v>
      </c>
      <c r="H22" s="21" t="s">
        <v>7</v>
      </c>
      <c r="J22" s="16"/>
    </row>
    <row r="23" spans="1:10" x14ac:dyDescent="0.25">
      <c r="A23" s="121"/>
      <c r="B23" s="122"/>
      <c r="C23" s="122"/>
      <c r="D23" s="118" t="s">
        <v>8</v>
      </c>
      <c r="E23" s="119"/>
      <c r="F23" s="22">
        <f>IF($F$5=0,0,FLOOR(B5*F5,0.0001))</f>
        <v>0.85000000000000009</v>
      </c>
      <c r="G23" s="22">
        <f>IF(F23=0,0,1-F23-H23)</f>
        <v>9.9999999999999908E-2</v>
      </c>
      <c r="H23" s="23">
        <f>IF($H$5=0,0,CEILING(B5*H5,0.0001))</f>
        <v>0.05</v>
      </c>
    </row>
    <row r="24" spans="1:10" ht="15.75" thickBot="1" x14ac:dyDescent="0.3">
      <c r="A24" s="75"/>
      <c r="B24" s="76"/>
      <c r="C24" s="76"/>
      <c r="D24" s="100" t="s">
        <v>9</v>
      </c>
      <c r="E24" s="101"/>
      <c r="F24" s="17">
        <f>IF($F$6=0,0,FLOOR(B5*F6,0.0001))</f>
        <v>0.5</v>
      </c>
      <c r="G24" s="17">
        <f>IF(F24=0,0,1-F24-H24)</f>
        <v>0.45</v>
      </c>
      <c r="H24" s="18">
        <f>IF($H$6=0,0,CEILING(B5*H6,0.0001))</f>
        <v>0.05</v>
      </c>
    </row>
    <row r="25" spans="1:10" ht="15.75" thickBot="1" x14ac:dyDescent="0.3"/>
    <row r="26" spans="1:10" ht="15" customHeight="1" x14ac:dyDescent="0.25">
      <c r="A26" s="108" t="s">
        <v>15</v>
      </c>
      <c r="B26" s="109"/>
      <c r="C26" s="109"/>
      <c r="D26" s="116"/>
      <c r="E26" s="117"/>
      <c r="F26" s="24" t="s">
        <v>5</v>
      </c>
      <c r="G26" s="24" t="s">
        <v>6</v>
      </c>
      <c r="H26" s="25" t="s">
        <v>7</v>
      </c>
    </row>
    <row r="27" spans="1:10" x14ac:dyDescent="0.25">
      <c r="A27" s="110"/>
      <c r="B27" s="111"/>
      <c r="C27" s="112"/>
      <c r="D27" s="118" t="s">
        <v>8</v>
      </c>
      <c r="E27" s="119"/>
      <c r="F27" s="26">
        <f>IF($F$23=0,0,IF(H27=H23,F23,IF(H27&lt;=(G23+H23),F23,F23-(H27-G23-H23))))</f>
        <v>0.85000000000000009</v>
      </c>
      <c r="G27" s="26">
        <f>IF(F27=0,0,1-F27-H27)</f>
        <v>5.6199999999999903E-2</v>
      </c>
      <c r="H27" s="27">
        <f>IF($F$23=0,0,IF(H19&gt;=H23,H19,H23))</f>
        <v>9.3800000000000008E-2</v>
      </c>
    </row>
    <row r="28" spans="1:10" ht="15.75" thickBot="1" x14ac:dyDescent="0.3">
      <c r="A28" s="113"/>
      <c r="B28" s="114"/>
      <c r="C28" s="115"/>
      <c r="D28" s="100" t="s">
        <v>9</v>
      </c>
      <c r="E28" s="101"/>
      <c r="F28" s="28">
        <f>IF($F$24=0,0,IF(H28=H24,F24,IF(H28&lt;=(G24+H24),F24,F24-(H28-G24-H24))))</f>
        <v>0.5</v>
      </c>
      <c r="G28" s="28">
        <f>IF(F28=0,0,1-F28-H28)</f>
        <v>0.40620000000000001</v>
      </c>
      <c r="H28" s="29">
        <f>IF($F$24=0,0,IF(H20&gt;=H24,H20,H24))</f>
        <v>9.3800000000000008E-2</v>
      </c>
    </row>
    <row r="29" spans="1:10" ht="15.75" thickBot="1" x14ac:dyDescent="0.3"/>
    <row r="30" spans="1:10" x14ac:dyDescent="0.25">
      <c r="A30" s="94" t="s">
        <v>15</v>
      </c>
      <c r="B30" s="95"/>
      <c r="C30" s="96"/>
      <c r="D30" s="78"/>
      <c r="E30" s="99"/>
      <c r="F30" s="24" t="s">
        <v>5</v>
      </c>
      <c r="G30" s="24" t="s">
        <v>6</v>
      </c>
      <c r="H30" s="25" t="s">
        <v>7</v>
      </c>
    </row>
    <row r="31" spans="1:10" ht="15.75" thickBot="1" x14ac:dyDescent="0.3">
      <c r="A31" s="97"/>
      <c r="B31" s="98"/>
      <c r="C31" s="98"/>
      <c r="D31" s="100" t="s">
        <v>27</v>
      </c>
      <c r="E31" s="101"/>
      <c r="F31" s="30">
        <f>+F27*D5+F28*D6</f>
        <v>0.75900000000000001</v>
      </c>
      <c r="G31" s="30">
        <f>IF(F31=0,0,1-F31-H31)</f>
        <v>0.1472</v>
      </c>
      <c r="H31" s="29">
        <f>+H27*D5+H28*D6</f>
        <v>9.3800000000000008E-2</v>
      </c>
    </row>
    <row r="33" spans="1:8" x14ac:dyDescent="0.25">
      <c r="A33" s="2" t="s">
        <v>14</v>
      </c>
      <c r="B33" s="2"/>
      <c r="C33" s="2"/>
      <c r="D33" s="2"/>
      <c r="E33" s="2"/>
      <c r="F33" s="12"/>
      <c r="G33" s="12"/>
      <c r="H33" s="12"/>
    </row>
  </sheetData>
  <mergeCells count="40">
    <mergeCell ref="A26:C28"/>
    <mergeCell ref="D26:E26"/>
    <mergeCell ref="D27:E27"/>
    <mergeCell ref="D28:E28"/>
    <mergeCell ref="A30:C31"/>
    <mergeCell ref="D30:E30"/>
    <mergeCell ref="D31:E31"/>
    <mergeCell ref="A19:E20"/>
    <mergeCell ref="F19:F20"/>
    <mergeCell ref="A22:C24"/>
    <mergeCell ref="D22:E22"/>
    <mergeCell ref="D23:E23"/>
    <mergeCell ref="D24:E24"/>
    <mergeCell ref="A13:B13"/>
    <mergeCell ref="D13:E13"/>
    <mergeCell ref="F13:G13"/>
    <mergeCell ref="A15:E15"/>
    <mergeCell ref="A16:E16"/>
    <mergeCell ref="A17:E18"/>
    <mergeCell ref="F17:F18"/>
    <mergeCell ref="A11:B11"/>
    <mergeCell ref="D11:E11"/>
    <mergeCell ref="F11:G11"/>
    <mergeCell ref="A12:B12"/>
    <mergeCell ref="D12:E12"/>
    <mergeCell ref="F12:G12"/>
    <mergeCell ref="A8:H8"/>
    <mergeCell ref="A9:B9"/>
    <mergeCell ref="D9:E9"/>
    <mergeCell ref="F9:G9"/>
    <mergeCell ref="A10:B10"/>
    <mergeCell ref="D10:E10"/>
    <mergeCell ref="F10:G10"/>
    <mergeCell ref="A1:H1"/>
    <mergeCell ref="A3:E4"/>
    <mergeCell ref="F3:H3"/>
    <mergeCell ref="A5:A6"/>
    <mergeCell ref="B5:B6"/>
    <mergeCell ref="D5:E5"/>
    <mergeCell ref="D6:E6"/>
  </mergeCells>
  <printOptions horizontalCentered="1"/>
  <pageMargins left="0.70866141732283472" right="0.70866141732283472" top="1.0833333333333333" bottom="0.98958333333333337" header="0.31496062992125984" footer="0.19685039370078741"/>
  <pageSetup paperSize="9" scale="70" orientation="portrait" r:id="rId1"/>
  <headerFooter scaleWithDoc="0" alignWithMargins="0">
    <oddHeader>&amp;C&amp;G</oddHeader>
    <oddFooter>&amp;C&amp;G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15OPMSMT0001-28-64882</_dlc_DocId>
    <_dlc_DocIdUrl xmlns="0104a4cd-1400-468e-be1b-c7aad71d7d5a">
      <Url>https://op.msmt.cz/_layouts/15/DocIdRedir.aspx?ID=15OPMSMT0001-28-64882</Url>
      <Description>15OPMSMT0001-28-64882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635F74-9AC0-4D27-BB31-E081357219F7}">
  <ds:schemaRefs>
    <ds:schemaRef ds:uri="http://purl.org/dc/terms/"/>
    <ds:schemaRef ds:uri="0104a4cd-1400-468e-be1b-c7aad71d7d5a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B269D39-9FD8-4957-8CF3-2FCBC33A1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F99F62-D3BA-48FA-AC60-EB096B41F9B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853EAED-ACFF-4899-B50B-20B582777E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DMS_poměry zdrojů financování</vt:lpstr>
      <vt:lpstr>Vyplněný VZOR_MRR 100 %</vt:lpstr>
      <vt:lpstr>Vyplněný VZOR_PRO-RATA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Excel_vzor na vysku</dc:title>
  <dc:creator/>
  <cp:lastModifiedBy/>
  <dcterms:created xsi:type="dcterms:W3CDTF">2006-09-16T00:00:00Z</dcterms:created>
  <dcterms:modified xsi:type="dcterms:W3CDTF">2018-05-11T07:59:06Z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f86910dc-4b39-46ae-b378-301f63429d8e</vt:lpwstr>
  </property>
  <property fmtid="{D5CDD505-2E9C-101B-9397-08002B2CF9AE}" pid="4" name="Komentář">
    <vt:lpwstr>s motivem, předepsané písmo Calibri</vt:lpwstr>
  </property>
</Properties>
</file>