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://op.msmt.cz/71/710_Oddeleni/005_Vyzvy_2019/zvažované výzvy/přípravička/prescreening/Podklady_final/"/>
    </mc:Choice>
  </mc:AlternateContent>
  <workbookProtection workbookAlgorithmName="SHA-512" workbookHashValue="qqGhhSESUuA0F4C1e/kbCygqS69qhkGfibVKO4jLwOq/qwq7PKnesVF1Yj2r06q/FPOCpU4HV2ZMDUSRPo0vHw==" workbookSaltValue="JqYWcVNGQqSCIBxgwA54Mw==" workbookSpinCount="100000" lockStructure="1"/>
  <bookViews>
    <workbookView xWindow="0" yWindow="0" windowWidth="19140" windowHeight="6960"/>
  </bookViews>
  <sheets>
    <sheet name="Formulář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50" i="1" l="1"/>
  <c r="V144" i="1"/>
  <c r="V138" i="1"/>
  <c r="V95" i="1"/>
  <c r="V76" i="1"/>
  <c r="V72" i="1"/>
  <c r="V68" i="1"/>
  <c r="V64" i="1"/>
  <c r="V43" i="1"/>
  <c r="V40" i="1"/>
  <c r="H129" i="1" l="1"/>
  <c r="I129" i="1"/>
  <c r="J129" i="1"/>
  <c r="K129" i="1"/>
  <c r="L129" i="1"/>
  <c r="M129" i="1"/>
  <c r="N129" i="1"/>
  <c r="O129" i="1"/>
  <c r="P129" i="1"/>
  <c r="Q129" i="1"/>
  <c r="R129" i="1"/>
  <c r="S129" i="1"/>
  <c r="T129" i="1"/>
  <c r="U129" i="1"/>
  <c r="V129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T130" i="1"/>
  <c r="U130" i="1"/>
  <c r="V130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Y117" i="1"/>
  <c r="Z117" i="1"/>
  <c r="Y119" i="1"/>
  <c r="Z119" i="1"/>
  <c r="Y121" i="1"/>
  <c r="Z121" i="1"/>
  <c r="Y122" i="1"/>
  <c r="Z122" i="1"/>
  <c r="Y123" i="1"/>
  <c r="Z123" i="1"/>
  <c r="Y124" i="1"/>
  <c r="Z124" i="1"/>
  <c r="Y125" i="1"/>
  <c r="Z125" i="1"/>
  <c r="Y126" i="1"/>
  <c r="Z126" i="1"/>
  <c r="Y127" i="1"/>
  <c r="Z127" i="1"/>
  <c r="Y128" i="1"/>
  <c r="Z128" i="1"/>
  <c r="L125" i="1" l="1"/>
  <c r="J123" i="1"/>
  <c r="H121" i="1"/>
  <c r="O119" i="1"/>
  <c r="V127" i="1"/>
  <c r="T125" i="1"/>
  <c r="R123" i="1"/>
  <c r="P121" i="1"/>
  <c r="N117" i="1"/>
  <c r="N127" i="1"/>
  <c r="V117" i="1"/>
  <c r="H128" i="1"/>
  <c r="N126" i="1"/>
  <c r="L124" i="1"/>
  <c r="J122" i="1"/>
  <c r="O127" i="1"/>
  <c r="M125" i="1"/>
  <c r="K123" i="1"/>
  <c r="I121" i="1"/>
  <c r="H119" i="1"/>
  <c r="U125" i="1"/>
  <c r="S123" i="1"/>
  <c r="Q121" i="1"/>
  <c r="P119" i="1"/>
  <c r="O117" i="1"/>
  <c r="P128" i="1"/>
  <c r="V126" i="1"/>
  <c r="T124" i="1"/>
  <c r="R122" i="1"/>
  <c r="I128" i="1"/>
  <c r="M128" i="1"/>
  <c r="Q128" i="1"/>
  <c r="U128" i="1"/>
  <c r="J128" i="1"/>
  <c r="N128" i="1"/>
  <c r="R128" i="1"/>
  <c r="V128" i="1"/>
  <c r="K126" i="1"/>
  <c r="O126" i="1"/>
  <c r="S126" i="1"/>
  <c r="H126" i="1"/>
  <c r="L126" i="1"/>
  <c r="P126" i="1"/>
  <c r="T126" i="1"/>
  <c r="I124" i="1"/>
  <c r="M124" i="1"/>
  <c r="Q124" i="1"/>
  <c r="U124" i="1"/>
  <c r="J124" i="1"/>
  <c r="N124" i="1"/>
  <c r="R124" i="1"/>
  <c r="V124" i="1"/>
  <c r="K122" i="1"/>
  <c r="O122" i="1"/>
  <c r="S122" i="1"/>
  <c r="H122" i="1"/>
  <c r="L122" i="1"/>
  <c r="P122" i="1"/>
  <c r="T122" i="1"/>
  <c r="O128" i="1"/>
  <c r="U126" i="1"/>
  <c r="M126" i="1"/>
  <c r="S124" i="1"/>
  <c r="K124" i="1"/>
  <c r="Q122" i="1"/>
  <c r="I122" i="1"/>
  <c r="I127" i="1"/>
  <c r="M127" i="1"/>
  <c r="Q127" i="1"/>
  <c r="U127" i="1"/>
  <c r="K125" i="1"/>
  <c r="O125" i="1"/>
  <c r="S125" i="1"/>
  <c r="I123" i="1"/>
  <c r="M123" i="1"/>
  <c r="Q123" i="1"/>
  <c r="U123" i="1"/>
  <c r="K121" i="1"/>
  <c r="O121" i="1"/>
  <c r="S121" i="1"/>
  <c r="J119" i="1"/>
  <c r="N119" i="1"/>
  <c r="R119" i="1"/>
  <c r="V119" i="1"/>
  <c r="I117" i="1"/>
  <c r="M117" i="1"/>
  <c r="Q117" i="1"/>
  <c r="U117" i="1"/>
  <c r="T128" i="1"/>
  <c r="L128" i="1"/>
  <c r="S127" i="1"/>
  <c r="K127" i="1"/>
  <c r="R126" i="1"/>
  <c r="J126" i="1"/>
  <c r="Q125" i="1"/>
  <c r="I125" i="1"/>
  <c r="P124" i="1"/>
  <c r="H124" i="1"/>
  <c r="O123" i="1"/>
  <c r="V122" i="1"/>
  <c r="N122" i="1"/>
  <c r="U121" i="1"/>
  <c r="M121" i="1"/>
  <c r="T119" i="1"/>
  <c r="L119" i="1"/>
  <c r="S117" i="1"/>
  <c r="K117" i="1"/>
  <c r="H127" i="1"/>
  <c r="J125" i="1"/>
  <c r="H123" i="1"/>
  <c r="J121" i="1"/>
  <c r="I119" i="1"/>
  <c r="H117" i="1"/>
  <c r="S128" i="1"/>
  <c r="K128" i="1"/>
  <c r="R127" i="1"/>
  <c r="J127" i="1"/>
  <c r="Q126" i="1"/>
  <c r="I126" i="1"/>
  <c r="P125" i="1"/>
  <c r="H125" i="1"/>
  <c r="O124" i="1"/>
  <c r="V123" i="1"/>
  <c r="N123" i="1"/>
  <c r="U122" i="1"/>
  <c r="M122" i="1"/>
  <c r="T121" i="1"/>
  <c r="L121" i="1"/>
  <c r="S119" i="1"/>
  <c r="K119" i="1"/>
  <c r="R117" i="1"/>
  <c r="J117" i="1"/>
  <c r="T127" i="1"/>
  <c r="P127" i="1"/>
  <c r="L127" i="1"/>
  <c r="V125" i="1"/>
  <c r="R125" i="1"/>
  <c r="N125" i="1"/>
  <c r="T123" i="1"/>
  <c r="P123" i="1"/>
  <c r="L123" i="1"/>
  <c r="V121" i="1"/>
  <c r="R121" i="1"/>
  <c r="N121" i="1"/>
  <c r="U119" i="1"/>
  <c r="Q119" i="1"/>
  <c r="M119" i="1"/>
  <c r="T117" i="1"/>
  <c r="P117" i="1"/>
  <c r="L117" i="1"/>
  <c r="H112" i="1"/>
  <c r="H111" i="1" s="1"/>
  <c r="G89" i="1"/>
  <c r="I89" i="1"/>
  <c r="K89" i="1"/>
  <c r="M89" i="1"/>
  <c r="O89" i="1"/>
  <c r="Q89" i="1"/>
  <c r="S89" i="1"/>
  <c r="U89" i="1"/>
  <c r="E89" i="1"/>
  <c r="G86" i="1"/>
  <c r="I86" i="1"/>
  <c r="K86" i="1"/>
  <c r="M86" i="1"/>
  <c r="M90" i="1" s="1"/>
  <c r="O86" i="1"/>
  <c r="Q86" i="1"/>
  <c r="Q90" i="1" s="1"/>
  <c r="S86" i="1"/>
  <c r="U86" i="1"/>
  <c r="U90" i="1" s="1"/>
  <c r="E86" i="1"/>
  <c r="V56" i="1"/>
  <c r="V50" i="1"/>
  <c r="V33" i="1"/>
  <c r="V27" i="1"/>
  <c r="S90" i="1" l="1"/>
  <c r="K90" i="1"/>
  <c r="E90" i="1"/>
  <c r="O90" i="1"/>
  <c r="G90" i="1"/>
  <c r="I111" i="1"/>
  <c r="W118" i="1"/>
  <c r="W126" i="1"/>
  <c r="W119" i="1"/>
  <c r="W127" i="1"/>
  <c r="W114" i="1"/>
  <c r="W122" i="1"/>
  <c r="W115" i="1"/>
  <c r="W123" i="1"/>
  <c r="W116" i="1"/>
  <c r="W120" i="1"/>
  <c r="W124" i="1"/>
  <c r="W128" i="1"/>
  <c r="J112" i="1"/>
  <c r="W117" i="1"/>
  <c r="W121" i="1"/>
  <c r="W125" i="1"/>
  <c r="I90" i="1"/>
  <c r="E92" i="1" l="1"/>
  <c r="L112" i="1"/>
  <c r="K111" i="1"/>
  <c r="J111" i="1"/>
  <c r="Y115" i="1"/>
  <c r="Z114" i="1"/>
  <c r="Y114" i="1"/>
  <c r="Z115" i="1"/>
  <c r="Y116" i="1"/>
  <c r="Y118" i="1"/>
  <c r="Y120" i="1"/>
  <c r="Z116" i="1"/>
  <c r="Z118" i="1"/>
  <c r="Z120" i="1"/>
  <c r="H116" i="1" l="1"/>
  <c r="S116" i="1"/>
  <c r="R116" i="1"/>
  <c r="Q116" i="1"/>
  <c r="T116" i="1"/>
  <c r="O116" i="1"/>
  <c r="N116" i="1"/>
  <c r="M116" i="1"/>
  <c r="P116" i="1"/>
  <c r="K116" i="1"/>
  <c r="J116" i="1"/>
  <c r="I116" i="1"/>
  <c r="L116" i="1"/>
  <c r="V116" i="1"/>
  <c r="U116" i="1"/>
  <c r="L115" i="1"/>
  <c r="V115" i="1"/>
  <c r="T115" i="1"/>
  <c r="N115" i="1"/>
  <c r="R115" i="1"/>
  <c r="P115" i="1"/>
  <c r="O115" i="1"/>
  <c r="U115" i="1"/>
  <c r="K115" i="1"/>
  <c r="J115" i="1"/>
  <c r="Q115" i="1"/>
  <c r="I115" i="1"/>
  <c r="S115" i="1"/>
  <c r="M115" i="1"/>
  <c r="H115" i="1"/>
  <c r="K120" i="1"/>
  <c r="T120" i="1"/>
  <c r="M120" i="1"/>
  <c r="L120" i="1"/>
  <c r="N120" i="1"/>
  <c r="I120" i="1"/>
  <c r="H120" i="1"/>
  <c r="S120" i="1"/>
  <c r="U120" i="1"/>
  <c r="P120" i="1"/>
  <c r="V120" i="1"/>
  <c r="O120" i="1"/>
  <c r="J120" i="1"/>
  <c r="R120" i="1"/>
  <c r="Q120" i="1"/>
  <c r="L114" i="1"/>
  <c r="P114" i="1"/>
  <c r="T114" i="1"/>
  <c r="I114" i="1"/>
  <c r="M114" i="1"/>
  <c r="Q114" i="1"/>
  <c r="U114" i="1"/>
  <c r="O114" i="1"/>
  <c r="H114" i="1"/>
  <c r="J114" i="1"/>
  <c r="R114" i="1"/>
  <c r="K114" i="1"/>
  <c r="S114" i="1"/>
  <c r="N114" i="1"/>
  <c r="V114" i="1"/>
  <c r="R118" i="1"/>
  <c r="Q118" i="1"/>
  <c r="P118" i="1"/>
  <c r="O118" i="1"/>
  <c r="N118" i="1"/>
  <c r="M118" i="1"/>
  <c r="L118" i="1"/>
  <c r="K118" i="1"/>
  <c r="J118" i="1"/>
  <c r="I118" i="1"/>
  <c r="H118" i="1"/>
  <c r="V118" i="1"/>
  <c r="U118" i="1"/>
  <c r="T118" i="1"/>
  <c r="S118" i="1"/>
  <c r="N112" i="1"/>
  <c r="L111" i="1"/>
  <c r="M111" i="1"/>
  <c r="P112" i="1" l="1"/>
  <c r="O111" i="1"/>
  <c r="N111" i="1"/>
  <c r="R112" i="1" l="1"/>
  <c r="P111" i="1"/>
  <c r="Q111" i="1"/>
  <c r="T112" i="1" l="1"/>
  <c r="S111" i="1"/>
  <c r="R111" i="1"/>
  <c r="T111" i="1" l="1"/>
  <c r="V112" i="1"/>
  <c r="V111" i="1" s="1"/>
  <c r="U111" i="1"/>
</calcChain>
</file>

<file path=xl/sharedStrings.xml><?xml version="1.0" encoding="utf-8"?>
<sst xmlns="http://schemas.openxmlformats.org/spreadsheetml/2006/main" count="146" uniqueCount="98">
  <si>
    <t>Název projektu:</t>
  </si>
  <si>
    <t>Název žadatele:</t>
  </si>
  <si>
    <t>1. Základní údaje</t>
  </si>
  <si>
    <t xml:space="preserve">2. Stručný popis projektu – abstrakt </t>
  </si>
  <si>
    <t xml:space="preserve">Rozsah maximálně 900 znaků (včetně mezer a symbolů). </t>
  </si>
  <si>
    <t>Cílem je popsat stručně a výstižně hlavní aspekty projektu, jeho přínos, výsledky a dopad. Text abstraktu by měl být formulován i s ohledem na to, že jej v budoucnu může (v případě úspěchu) Řídicí orgán využít jako podklad pro publicitu.</t>
  </si>
  <si>
    <t>3. Aktuální připravenost projektového záměru</t>
  </si>
  <si>
    <t>Popište dosud provedené přípravné práce a míru připravenosti projektového záměru.</t>
  </si>
  <si>
    <t>4. Profil žadatele a partnera/partnerů</t>
  </si>
  <si>
    <t>Stručně představte žadatele/partnera projektu, uveďte odkaz na internetové informační zdroje o žadateli/partnerovi. 
Uveďte název a stručnou charakteristiku součásti žadatele, která bude realizovat věcnou náplň projektu.</t>
  </si>
  <si>
    <t>Stručná charakteristika žadatele projektu:</t>
  </si>
  <si>
    <t>Stručná charakteristika partnera/partnerů projektu:</t>
  </si>
  <si>
    <t>5. Identifikace cílů, přínosů a dopadů projektu</t>
  </si>
  <si>
    <t>Tento popis musí dále obsahovat:
• Popis předpokládaných kvantitativních i kvalitativních změn ve vzdělávací/výzkumné oblasti, ke kterým dojde prostřednictvím realizace projektu.
• Informace o tom, jaké systémové problémy ČR projekt řeší. Popište návaznost projektového záměru na konkrétní priority/strategie ČR v oblasti výzkumu/vzdělávání a přínos realizace projektového záměru k jejich řešení/naplnění. Zároveň popište soulad zaměření projektu s politikami v oblasti výzkumné a vzdělávací politiky na evropské úrovni. Doplňte stručný popis zásadních skutečností, kterými projekt naplňuje konkrétní opatření na úrovni EU.</t>
  </si>
  <si>
    <t xml:space="preserve">Rozsah maximálně 3600 znaků (včetně mezer a symbolů). </t>
  </si>
  <si>
    <t xml:space="preserve">6. Charakteristika věcné části projektu </t>
  </si>
  <si>
    <t xml:space="preserve">Popište obsahovou náplň projektu, předpokládané aktivity a vazbu na stavebně-technickou část (neduplikovat s popisem stavebně technického řešení níže) a zdůvodněte realizaci projektu. Z popisu musí být zřejmé, že projektový záměr představuje v místě a čase logicky provázaný celek. Popis musí obsahovat: 
• Popis předpokládaných aktivit a jejich návaznosti v zájmu naplnění definovaných cílů projektového záměru
• Vysvětlení a zdůvodnění nezbytnosti investic do pořízení či modernizace infrastruktury pro úspěšnou realizaci projektového záměru s ohledem na výchozí situaci a plán dosažení cíle projektu.
• Zdůvodnění zapojení partnerů do projektu a popis způsobu jejich zapojení.
</t>
  </si>
  <si>
    <t>7. Popis stavebně-technického řešení</t>
  </si>
  <si>
    <t>Lokalizace projektu</t>
  </si>
  <si>
    <t>Popište lokalizaci a urbanistický koncept řešení projektu, lokální kontext projektu, spádové území, dopravní a jinou dostupnost apod.</t>
  </si>
  <si>
    <t>Stavebně-technická část projektu</t>
  </si>
  <si>
    <t xml:space="preserve">Uveďte podrobný popis aktivit v rámci architektonické a stavebně-technické části předmětu projektu a jejich zdůvodnění. Doplňte popis stavebních prací, výstupy stavebně technické části projektu včetně jejich časového harmonogramu. 
Uveďte rozpočet stavebních výdajů. 
</t>
  </si>
  <si>
    <t>Pořízení vybavení a zařízení</t>
  </si>
  <si>
    <t>Připravenost projektu k realizaci</t>
  </si>
  <si>
    <t>Popište současné majetkoprávní vztahy k nemovitostem, v rámci nichž bude projekt realizován nebo jsou předmětem projektového záměru. Zohledněte a uveďte věcná břemena vážící se k těmto nemovitostem.
Popište, jaké stavebně-povolovací řízení bude projektový záměr vyžadovat.
Uveďte informaci o stavu, v jakém se aktuálně nachází stavebně-povolovací řízení.
V případě nestavebních projektů popište technickou a stavební připravenost prostor, do nichž je plánováno umístění pořizovaného zařízení a vybavení.</t>
  </si>
  <si>
    <t xml:space="preserve">8. Celkové náklady projektu </t>
  </si>
  <si>
    <t>Rok N</t>
  </si>
  <si>
    <t>Rok N+1</t>
  </si>
  <si>
    <t>Rok N+2</t>
  </si>
  <si>
    <t>Rok N+3</t>
  </si>
  <si>
    <t>Rok N+4</t>
  </si>
  <si>
    <t>Rok N+5</t>
  </si>
  <si>
    <t>Rok N+6</t>
  </si>
  <si>
    <t>Rok N+7</t>
  </si>
  <si>
    <t>Komentář k výdajům</t>
  </si>
  <si>
    <t>Pořízení/vybudování/ modernizace stavby</t>
  </si>
  <si>
    <t>Přístrojové vybavení</t>
  </si>
  <si>
    <t>Ostatní investiční výdaje</t>
  </si>
  <si>
    <t>Mzdy realizačního týmu</t>
  </si>
  <si>
    <t>Ostatní neinvestiční výdaje</t>
  </si>
  <si>
    <t>Podíl partnera</t>
  </si>
  <si>
    <t>Neinvestice celkem</t>
  </si>
  <si>
    <t>Investice celkem</t>
  </si>
  <si>
    <t>Celkové výdaje projektu (investice + neinvestice)</t>
  </si>
  <si>
    <t>Uveďte předpokládané náklady projektu do tabulky.</t>
  </si>
  <si>
    <t>Podrobněji rozveďte jednotlivé skupiny výdajů (zejména položky Ostatní investiční/neinvestiční výdaje).</t>
  </si>
  <si>
    <t>9. Spolufinancování</t>
  </si>
  <si>
    <t>Uveďte částky připadající na spolufinancování projektu a zdroje pro krytí spolufinancování projektu odpovídající následujícím třem variantám předpokládané míry spolufinancování.</t>
  </si>
  <si>
    <t>Míra spolufinancování</t>
  </si>
  <si>
    <t>Zdroj financování (včetně případného využití věcného příspěvku)</t>
  </si>
  <si>
    <t>Částka spolufinancování</t>
  </si>
  <si>
    <t>Bližší komentář ke zdroji/zdrojům spolufinancování</t>
  </si>
  <si>
    <t>Druh výdaje</t>
  </si>
  <si>
    <t>Investice</t>
  </si>
  <si>
    <t>Neinvestice</t>
  </si>
  <si>
    <t xml:space="preserve">10. Harmonogram projektu </t>
  </si>
  <si>
    <t>Orientačně vymezte základní časové úseky projektu ve smyslu přípravné fáze, realizační fáze a provozní fáze s ohledem na jednotlivé investiční akce, resp. etapy. Harmonogram znázorněte pomocí Ganttova diagramu.
Vezměte v potaz následující parametry: Maximální možná délka realizace je 7 let. Nejzazší termín ukončení fyzické realizace projektu a zahájení provozní fáze je rok 2027.
Výchozím bodem bude zahájení realizace projektu v roce „N“. Všechny fáze projektu budou vztaženy k roku „N“ s uvedením počtu roků od zahájení realizace projektu (např. předpokládané datum zahájení projektu v roce „N“, předpokládané datum ukončení sedmiletého projektu „N+6“).</t>
  </si>
  <si>
    <t>Ganttův diagram</t>
  </si>
  <si>
    <t>Rok N:</t>
  </si>
  <si>
    <t>Začátek fáze</t>
  </si>
  <si>
    <t>Konec fáze</t>
  </si>
  <si>
    <t>Pořadí a název fáze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</si>
  <si>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</si>
  <si>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</si>
  <si>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</si>
  <si>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</si>
  <si>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</si>
  <si>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</si>
  <si>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</si>
  <si>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</si>
  <si>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</si>
  <si>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</si>
  <si>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</si>
  <si>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</si>
  <si>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</si>
  <si>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</si>
  <si>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</si>
  <si>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</si>
  <si>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</si>
  <si>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</si>
  <si>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</si>
  <si>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</si>
  <si>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1. pol.</t>
  </si>
  <si>
    <t>2. pol.</t>
  </si>
  <si>
    <t>11. Zkušenosti v oblasti řízení projektu</t>
  </si>
  <si>
    <t>Popište zkušenosti žadatele/partnera s realizací investičních projektů v objemu nad 500 mil. Kč v posledních 10 letech.</t>
  </si>
  <si>
    <t>12. Analýza rizik a varianty řešení</t>
  </si>
  <si>
    <t xml:space="preserve">Popište hlavní potenciální rizika, která mohou v projektu nastat. Rizika budou definována zejména pro oblast stavební a plánovací, technickou, právní, organizační, lidské zdroje a udržitelnost projektu. Identifikaci hlavních potenciálních rizik doplňte komentářem a uveďte plánovaná opatření nezbytná k eliminaci rizik projektu.  </t>
  </si>
  <si>
    <t>13. Finanční a věcná udržitelnost projektu</t>
  </si>
  <si>
    <t>Obsah</t>
  </si>
  <si>
    <t>nahoru</t>
  </si>
  <si>
    <r>
      <t xml:space="preserve">Závazná struktura informace 
o připravovaném strategicky 
významném investičním projektu
</t>
    </r>
    <r>
      <rPr>
        <b/>
        <sz val="22"/>
        <rFont val="Calibri"/>
        <family val="2"/>
        <charset val="238"/>
        <scheme val="minor"/>
      </rPr>
      <t>(pouze projekty s odhadovanými celkovými náklady nad 1 mld. Kč)</t>
    </r>
  </si>
  <si>
    <t xml:space="preserve">Rozsah maximálně 450 znaků (včetně mezer a symbolů). </t>
  </si>
  <si>
    <t xml:space="preserve">Uveďte všechny přínosy a dopady projektu, které se projeví ve výzkumné/vzdělávací oblasti v krátkodobém, střednědobém a dlouhodobém časovém horizontu (např. vybudování nebo modernizace výzkumného/vzdělávacího centra (instituce), laboratoře, vybudování výzkumného týmu, vznik nových studijních programů, nové vědecké publikace konkrétních poznatků výzkumného týmu projektu získaných s využitím projektem pořízené infrastruktury nebo úspěch mezinárodní spolupráce výzkumného týmu v soutěži o mezinárodní grant, počet absolventů nově vzniklých studijních programů atp.). 
Cíle projektu stanovte v souladu s principy SMART.
</t>
  </si>
  <si>
    <t>Popis musí obsahovat vazbu jak na komplexní investiční strategii žadatele/partnera, tak na materiálně-technické zázemí projektem dotčených součástí žadatele/partnera – technické zdůvodnění realizace projektu (nevyhovující technický stav, zdůvodnění navyšování prostorových kapacit, urbanistické uspořádání, související infrastrukturní projekty apod.).
Je nutné uvést podrobné zdůvodnění potřebnosti jednotlivých řešení, investice do přístrojového vybavení a podrobný popis využití tohoto vybavení v rámci projektu.</t>
  </si>
  <si>
    <t xml:space="preserve">Specifikujte pořizované přístrojové vybavení a další zařízení. Doplňte zdůvodnění potřeby, účel využití a časový harmonogram pořizování technického a přístrojového vybavení v podobě funkčních celků. Dále uveďte popis využití stávajícího přístrojového vybavení a zařízení žadatele/partnera vzhledem k nárokům projektového záměru. Uveďte vazbu jednotlivých zařízení na infrastrukturní/stavební části projektu. V rámci plánovaného přístrojového vybavení budou také uvedeny vazby na vzdělávací/výzkumné zaměření projektu.
</t>
  </si>
  <si>
    <t>Popište, jak bude zajištěna udržitelnost projektu nejméně po dobu pěti let od ukončení realizace projektu. Uveďte, z jakých zdrojů bude zajištěna finanční udržitelnost projektu. Dále uveďte plánovaná opatření, která přispějí k věcné udržitelnosti aktivit a výstupů projektu.</t>
  </si>
  <si>
    <t>Celkové výdaje projektu za celou dobu realizace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</si>
</sst>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8"/>
      <color rgb="FF2E74B5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8" tint="0.79998168889431442"/>
      <name val="Calibri"/>
      <family val="2"/>
      <charset val="238"/>
      <scheme val="minor"/>
    </font>
    <font>
      <sz val="8"/>
      <color theme="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22"/>
      <name val="Calibri"/>
      <family val="2"/>
      <charset val="238"/>
      <scheme val="minor"/>
    </font>
    <font>
      <b/>
      <sz val="36"/>
      <color rgb="FF2E74B5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76">
    <xf numFmtId="0" fontId="0" fillId="0" borderId="0" xfId="0"/>
    <xf numFmtId="0" fontId="0" fillId="2" borderId="0" xfId="0" applyFill="1" applyProtection="1"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5" fillId="2" borderId="0" xfId="0" applyFont="1" applyFill="1" applyAlignment="1" applyProtection="1">
      <alignment vertical="center"/>
      <protection hidden="1"/>
    </xf>
    <xf numFmtId="0" fontId="14" fillId="2" borderId="0" xfId="0" applyFont="1" applyFill="1" applyProtection="1">
      <protection hidden="1"/>
    </xf>
    <xf numFmtId="0" fontId="2" fillId="2" borderId="0" xfId="0" applyFont="1" applyFill="1" applyProtection="1">
      <protection hidden="1"/>
    </xf>
    <xf numFmtId="0" fontId="6" fillId="2" borderId="0" xfId="0" applyFont="1" applyFill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0" fillId="2" borderId="0" xfId="0" applyFill="1" applyAlignment="1" applyProtection="1">
      <alignment horizontal="left" vertical="center"/>
      <protection hidden="1"/>
    </xf>
    <xf numFmtId="0" fontId="2" fillId="2" borderId="0" xfId="0" applyFont="1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2" borderId="0" xfId="0" applyFont="1" applyFill="1" applyProtection="1">
      <protection hidden="1"/>
    </xf>
    <xf numFmtId="0" fontId="3" fillId="2" borderId="0" xfId="0" applyFont="1" applyFill="1" applyAlignment="1" applyProtection="1">
      <alignment horizontal="righ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6" fillId="2" borderId="0" xfId="0" applyFont="1" applyFill="1" applyProtection="1">
      <protection hidden="1"/>
    </xf>
    <xf numFmtId="0" fontId="1" fillId="2" borderId="0" xfId="0" applyFont="1" applyFill="1" applyBorder="1" applyAlignment="1" applyProtection="1">
      <alignment horizontal="center" vertical="center" wrapText="1"/>
      <protection hidden="1"/>
    </xf>
    <xf numFmtId="0" fontId="9" fillId="2" borderId="0" xfId="0" applyFont="1" applyFill="1" applyAlignment="1" applyProtection="1">
      <alignment vertical="center"/>
      <protection hidden="1"/>
    </xf>
    <xf numFmtId="0" fontId="1" fillId="2" borderId="0" xfId="0" applyFont="1" applyFill="1" applyProtection="1">
      <protection hidden="1"/>
    </xf>
    <xf numFmtId="0" fontId="13" fillId="2" borderId="0" xfId="0" applyFont="1" applyFill="1" applyAlignment="1" applyProtection="1">
      <alignment horizontal="center"/>
      <protection hidden="1"/>
    </xf>
    <xf numFmtId="0" fontId="11" fillId="6" borderId="7" xfId="0" applyFont="1" applyFill="1" applyBorder="1" applyAlignment="1" applyProtection="1">
      <alignment horizontal="center" vertical="center"/>
      <protection hidden="1"/>
    </xf>
    <xf numFmtId="0" fontId="1" fillId="6" borderId="7" xfId="0" applyFont="1" applyFill="1" applyBorder="1" applyAlignment="1" applyProtection="1">
      <alignment horizontal="center" vertical="center"/>
      <protection hidden="1"/>
    </xf>
    <xf numFmtId="0" fontId="1" fillId="6" borderId="7" xfId="0" applyFont="1" applyFill="1" applyBorder="1" applyAlignment="1" applyProtection="1">
      <alignment horizontal="right"/>
      <protection hidden="1"/>
    </xf>
    <xf numFmtId="0" fontId="12" fillId="3" borderId="7" xfId="0" applyFont="1" applyFill="1" applyBorder="1" applyAlignment="1" applyProtection="1">
      <alignment horizontal="center"/>
      <protection hidden="1"/>
    </xf>
    <xf numFmtId="0" fontId="13" fillId="2" borderId="0" xfId="0" applyFont="1" applyFill="1" applyProtection="1">
      <protection hidden="1"/>
    </xf>
    <xf numFmtId="0" fontId="15" fillId="2" borderId="0" xfId="1" applyFill="1" applyAlignment="1" applyProtection="1">
      <alignment horizontal="left"/>
      <protection hidden="1"/>
    </xf>
    <xf numFmtId="49" fontId="1" fillId="2" borderId="0" xfId="0" applyNumberFormat="1" applyFont="1" applyFill="1" applyBorder="1" applyAlignment="1" applyProtection="1">
      <alignment horizontal="right" vertical="center" wrapText="1"/>
      <protection hidden="1"/>
    </xf>
    <xf numFmtId="164" fontId="1" fillId="2" borderId="0" xfId="0" applyNumberFormat="1" applyFont="1" applyFill="1" applyBorder="1" applyAlignment="1" applyProtection="1">
      <alignment horizontal="right" vertical="center" wrapText="1"/>
      <protection hidden="1"/>
    </xf>
    <xf numFmtId="0" fontId="0" fillId="4" borderId="7" xfId="0" applyFill="1" applyBorder="1" applyAlignment="1" applyProtection="1">
      <alignment horizontal="center"/>
      <protection locked="0"/>
    </xf>
    <xf numFmtId="0" fontId="10" fillId="4" borderId="7" xfId="0" applyFont="1" applyFill="1" applyBorder="1" applyProtection="1">
      <protection locked="0"/>
    </xf>
    <xf numFmtId="0" fontId="15" fillId="2" borderId="0" xfId="1" applyFill="1" applyAlignment="1" applyProtection="1">
      <alignment horizontal="left"/>
      <protection hidden="1"/>
    </xf>
    <xf numFmtId="0" fontId="3" fillId="2" borderId="0" xfId="0" applyFont="1" applyFill="1" applyBorder="1" applyAlignment="1" applyProtection="1">
      <alignment horizontal="justify" vertical="center" wrapText="1"/>
      <protection hidden="1"/>
    </xf>
    <xf numFmtId="0" fontId="0" fillId="4" borderId="1" xfId="0" applyFill="1" applyBorder="1" applyAlignment="1" applyProtection="1">
      <alignment horizontal="justify" vertical="top" wrapText="1"/>
      <protection locked="0"/>
    </xf>
    <xf numFmtId="0" fontId="0" fillId="4" borderId="2" xfId="0" applyFill="1" applyBorder="1" applyAlignment="1" applyProtection="1">
      <alignment horizontal="justify" vertical="top" wrapText="1"/>
      <protection locked="0"/>
    </xf>
    <xf numFmtId="0" fontId="0" fillId="4" borderId="3" xfId="0" applyFill="1" applyBorder="1" applyAlignment="1" applyProtection="1">
      <alignment horizontal="justify" vertical="top" wrapText="1"/>
      <protection locked="0"/>
    </xf>
    <xf numFmtId="0" fontId="0" fillId="4" borderId="1" xfId="0" applyFill="1" applyBorder="1" applyAlignment="1" applyProtection="1">
      <alignment horizontal="left" vertical="top" wrapText="1"/>
      <protection locked="0"/>
    </xf>
    <xf numFmtId="0" fontId="0" fillId="4" borderId="2" xfId="0" applyFill="1" applyBorder="1" applyAlignment="1" applyProtection="1">
      <alignment horizontal="left" vertical="top" wrapText="1"/>
      <protection locked="0"/>
    </xf>
    <xf numFmtId="0" fontId="0" fillId="4" borderId="3" xfId="0" applyFill="1" applyBorder="1" applyAlignment="1" applyProtection="1">
      <alignment horizontal="left" vertical="top" wrapText="1"/>
      <protection locked="0"/>
    </xf>
    <xf numFmtId="0" fontId="3" fillId="2" borderId="0" xfId="0" applyFont="1" applyFill="1" applyBorder="1" applyAlignment="1" applyProtection="1">
      <alignment horizontal="justify" vertical="top" wrapText="1"/>
      <protection hidden="1"/>
    </xf>
    <xf numFmtId="0" fontId="3" fillId="2" borderId="0" xfId="0" applyFont="1" applyFill="1" applyAlignment="1" applyProtection="1">
      <alignment horizontal="justify" vertical="top" wrapText="1"/>
      <protection hidden="1"/>
    </xf>
    <xf numFmtId="0" fontId="17" fillId="2" borderId="0" xfId="0" applyFont="1" applyFill="1" applyAlignment="1" applyProtection="1">
      <alignment horizontal="left" vertical="center" wrapText="1"/>
      <protection hidden="1"/>
    </xf>
    <xf numFmtId="0" fontId="3" fillId="2" borderId="0" xfId="0" applyFont="1" applyFill="1" applyAlignment="1" applyProtection="1">
      <alignment horizontal="left" vertical="top" wrapText="1"/>
      <protection hidden="1"/>
    </xf>
    <xf numFmtId="0" fontId="0" fillId="4" borderId="1" xfId="0" applyFill="1" applyBorder="1" applyAlignment="1" applyProtection="1">
      <alignment vertical="center" wrapText="1"/>
      <protection locked="0"/>
    </xf>
    <xf numFmtId="0" fontId="0" fillId="4" borderId="2" xfId="0" applyFill="1" applyBorder="1" applyAlignment="1" applyProtection="1">
      <alignment vertical="center" wrapText="1"/>
      <protection locked="0"/>
    </xf>
    <xf numFmtId="0" fontId="0" fillId="4" borderId="3" xfId="0" applyFill="1" applyBorder="1" applyAlignment="1" applyProtection="1">
      <alignment vertical="center" wrapText="1"/>
      <protection locked="0"/>
    </xf>
    <xf numFmtId="0" fontId="1" fillId="6" borderId="7" xfId="0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Border="1" applyAlignment="1" applyProtection="1">
      <alignment horizontal="center" vertical="center" wrapText="1"/>
      <protection hidden="1"/>
    </xf>
    <xf numFmtId="0" fontId="8" fillId="5" borderId="7" xfId="0" applyFont="1" applyFill="1" applyBorder="1" applyAlignment="1" applyProtection="1">
      <alignment horizontal="center" vertical="center" wrapText="1"/>
      <protection hidden="1"/>
    </xf>
    <xf numFmtId="0" fontId="8" fillId="0" borderId="7" xfId="0" applyFont="1" applyBorder="1" applyAlignment="1" applyProtection="1">
      <alignment horizontal="center" vertical="center" wrapText="1"/>
      <protection hidden="1"/>
    </xf>
    <xf numFmtId="0" fontId="1" fillId="6" borderId="7" xfId="0" applyFont="1" applyFill="1" applyBorder="1" applyAlignment="1" applyProtection="1">
      <alignment horizontal="center" vertical="center" textRotation="90" wrapText="1"/>
      <protection hidden="1"/>
    </xf>
    <xf numFmtId="164" fontId="7" fillId="4" borderId="7" xfId="0" applyNumberFormat="1" applyFont="1" applyFill="1" applyBorder="1" applyAlignment="1" applyProtection="1">
      <alignment horizontal="right" vertical="center" wrapText="1"/>
      <protection locked="0"/>
    </xf>
    <xf numFmtId="164" fontId="8" fillId="5" borderId="7" xfId="0" applyNumberFormat="1" applyFont="1" applyFill="1" applyBorder="1" applyAlignment="1" applyProtection="1">
      <alignment horizontal="right" vertical="center" wrapText="1"/>
      <protection hidden="1"/>
    </xf>
    <xf numFmtId="49" fontId="7" fillId="2" borderId="0" xfId="0" applyNumberFormat="1" applyFont="1" applyFill="1" applyBorder="1" applyAlignment="1" applyProtection="1">
      <alignment horizontal="right" vertical="center" wrapText="1"/>
      <protection hidden="1"/>
    </xf>
    <xf numFmtId="49" fontId="8" fillId="2" borderId="0" xfId="0" applyNumberFormat="1" applyFont="1" applyFill="1" applyBorder="1" applyAlignment="1" applyProtection="1">
      <alignment horizontal="right" vertical="center" wrapText="1"/>
      <protection hidden="1"/>
    </xf>
    <xf numFmtId="164" fontId="1" fillId="6" borderId="7" xfId="0" applyNumberFormat="1" applyFont="1" applyFill="1" applyBorder="1" applyAlignment="1" applyProtection="1">
      <alignment horizontal="right" vertical="center" wrapText="1"/>
      <protection hidden="1"/>
    </xf>
    <xf numFmtId="49" fontId="1" fillId="2" borderId="0" xfId="0" applyNumberFormat="1" applyFont="1" applyFill="1" applyBorder="1" applyAlignment="1" applyProtection="1">
      <alignment horizontal="right" vertical="center" wrapText="1"/>
      <protection hidden="1"/>
    </xf>
    <xf numFmtId="49" fontId="7" fillId="4" borderId="7" xfId="0" applyNumberFormat="1" applyFont="1" applyFill="1" applyBorder="1" applyAlignment="1" applyProtection="1">
      <alignment horizontal="left" vertical="center" wrapText="1"/>
      <protection locked="0"/>
    </xf>
    <xf numFmtId="9" fontId="1" fillId="6" borderId="7" xfId="0" applyNumberFormat="1" applyFont="1" applyFill="1" applyBorder="1" applyAlignment="1" applyProtection="1">
      <alignment horizontal="center" vertical="center" wrapText="1"/>
      <protection hidden="1"/>
    </xf>
    <xf numFmtId="9" fontId="8" fillId="4" borderId="7" xfId="0" applyNumberFormat="1" applyFont="1" applyFill="1" applyBorder="1" applyAlignment="1" applyProtection="1">
      <alignment horizontal="center" vertical="center" wrapText="1"/>
      <protection locked="0"/>
    </xf>
    <xf numFmtId="164" fontId="7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horizontal="left" vertical="center"/>
      <protection locked="0"/>
    </xf>
    <xf numFmtId="0" fontId="7" fillId="4" borderId="2" xfId="0" applyFont="1" applyFill="1" applyBorder="1" applyAlignment="1" applyProtection="1">
      <alignment horizontal="left" vertical="center"/>
      <protection locked="0"/>
    </xf>
    <xf numFmtId="0" fontId="7" fillId="4" borderId="3" xfId="0" applyFont="1" applyFill="1" applyBorder="1" applyAlignment="1" applyProtection="1">
      <alignment horizontal="left" vertical="center"/>
      <protection locked="0"/>
    </xf>
    <xf numFmtId="0" fontId="1" fillId="6" borderId="7" xfId="0" applyFont="1" applyFill="1" applyBorder="1" applyAlignment="1" applyProtection="1">
      <alignment horizontal="center"/>
      <protection hidden="1"/>
    </xf>
    <xf numFmtId="0" fontId="1" fillId="6" borderId="1" xfId="0" applyFont="1" applyFill="1" applyBorder="1" applyAlignment="1" applyProtection="1">
      <alignment horizontal="center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164" fontId="2" fillId="6" borderId="7" xfId="0" applyNumberFormat="1" applyFont="1" applyFill="1" applyBorder="1" applyAlignment="1" applyProtection="1">
      <alignment horizontal="right" vertical="center" wrapText="1"/>
      <protection hidden="1"/>
    </xf>
    <xf numFmtId="0" fontId="1" fillId="6" borderId="11" xfId="0" applyFont="1" applyFill="1" applyBorder="1" applyAlignment="1" applyProtection="1">
      <alignment horizontal="center" vertical="center" wrapText="1"/>
      <protection hidden="1"/>
    </xf>
    <xf numFmtId="0" fontId="1" fillId="6" borderId="12" xfId="0" applyFont="1" applyFill="1" applyBorder="1" applyAlignment="1" applyProtection="1">
      <alignment horizontal="center" vertical="center" wrapText="1"/>
      <protection hidden="1"/>
    </xf>
    <xf numFmtId="0" fontId="1" fillId="6" borderId="8" xfId="0" applyFont="1" applyFill="1" applyBorder="1" applyAlignment="1" applyProtection="1">
      <alignment horizontal="center" vertical="center" wrapText="1"/>
      <protection hidden="1"/>
    </xf>
    <xf numFmtId="0" fontId="1" fillId="6" borderId="9" xfId="0" applyFont="1" applyFill="1" applyBorder="1" applyAlignment="1" applyProtection="1">
      <alignment horizontal="center" vertical="center" wrapText="1"/>
      <protection hidden="1"/>
    </xf>
    <xf numFmtId="0" fontId="1" fillId="6" borderId="10" xfId="0" applyFont="1" applyFill="1" applyBorder="1" applyAlignment="1" applyProtection="1">
      <alignment horizontal="center" vertical="center" wrapText="1"/>
      <protection hidden="1"/>
    </xf>
    <xf numFmtId="0" fontId="1" fillId="6" borderId="4" xfId="0" applyFont="1" applyFill="1" applyBorder="1" applyAlignment="1" applyProtection="1">
      <alignment horizontal="center" vertical="center" wrapText="1"/>
      <protection hidden="1"/>
    </xf>
    <xf numFmtId="0" fontId="1" fillId="6" borderId="5" xfId="0" applyFont="1" applyFill="1" applyBorder="1" applyAlignment="1" applyProtection="1">
      <alignment horizontal="center" vertical="center" wrapText="1"/>
      <protection hidden="1"/>
    </xf>
    <xf numFmtId="0" fontId="1" fillId="6" borderId="6" xfId="0" applyFont="1" applyFill="1" applyBorder="1" applyAlignment="1" applyProtection="1">
      <alignment horizontal="center" vertical="center" wrapText="1"/>
      <protection hidden="1"/>
    </xf>
  </cellXfs>
  <cellStyles count="2">
    <cellStyle name="Hypertextový odkaz" xfId="1" builtinId="8"/>
    <cellStyle name="Normální" xfId="0" builtinId="0"/>
  </cellStyles>
  <dxfs count="1">
    <dxf>
      <font>
        <color rgb="FFFFC000"/>
      </font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11</xdr:col>
      <xdr:colOff>155171</xdr:colOff>
      <xdr:row>7</xdr:row>
      <xdr:rowOff>104602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0"/>
          <a:ext cx="6479771" cy="14381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B1:Z152"/>
  <sheetViews>
    <sheetView tabSelected="1" workbookViewId="0">
      <selection activeCell="E22" sqref="E22:V22"/>
    </sheetView>
  </sheetViews>
  <sheetFormatPr defaultRowHeight="15" x14ac:dyDescent="0.25"/>
  <cols>
    <col min="1" max="1" width="4.140625" style="1" customWidth="1"/>
    <col min="2" max="2" width="4" style="1" customWidth="1"/>
    <col min="3" max="22" width="9.7109375" style="1" customWidth="1"/>
    <col min="23" max="24" width="9.140625" style="1"/>
    <col min="25" max="25" width="4.42578125" style="1" customWidth="1"/>
    <col min="26" max="26" width="4.85546875" style="1" customWidth="1"/>
    <col min="27" max="16384" width="9.140625" style="1"/>
  </cols>
  <sheetData>
    <row r="1" spans="2:21" ht="15" customHeight="1" x14ac:dyDescent="0.25"/>
    <row r="2" spans="2:21" ht="15" customHeight="1" x14ac:dyDescent="0.25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2:21" ht="15" customHeight="1" x14ac:dyDescent="0.25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U3" s="3"/>
    </row>
    <row r="4" spans="2:21" ht="15" customHeight="1" x14ac:dyDescent="0.25"/>
    <row r="5" spans="2:21" ht="15" customHeight="1" x14ac:dyDescent="0.35">
      <c r="P5" s="4" t="s">
        <v>89</v>
      </c>
    </row>
    <row r="6" spans="2:21" ht="15" customHeight="1" x14ac:dyDescent="0.25">
      <c r="P6" s="31" t="s">
        <v>2</v>
      </c>
      <c r="Q6" s="31"/>
      <c r="R6" s="31"/>
      <c r="S6" s="31"/>
      <c r="T6" s="31"/>
    </row>
    <row r="7" spans="2:21" ht="15" customHeight="1" x14ac:dyDescent="0.25">
      <c r="P7" s="31" t="s">
        <v>3</v>
      </c>
      <c r="Q7" s="31"/>
      <c r="R7" s="31"/>
      <c r="S7" s="31"/>
      <c r="T7" s="31"/>
    </row>
    <row r="8" spans="2:21" ht="15" customHeight="1" x14ac:dyDescent="0.25">
      <c r="B8" s="41" t="s">
        <v>91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P8" s="31" t="s">
        <v>6</v>
      </c>
      <c r="Q8" s="31"/>
      <c r="R8" s="31"/>
      <c r="S8" s="31"/>
      <c r="T8" s="31"/>
    </row>
    <row r="9" spans="2:21" ht="15" customHeight="1" x14ac:dyDescent="0.25"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P9" s="31" t="s">
        <v>8</v>
      </c>
      <c r="Q9" s="31"/>
      <c r="R9" s="31"/>
      <c r="S9" s="31"/>
      <c r="T9" s="31"/>
    </row>
    <row r="10" spans="2:21" ht="15" customHeight="1" x14ac:dyDescent="0.25"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P10" s="31" t="s">
        <v>12</v>
      </c>
      <c r="Q10" s="31"/>
      <c r="R10" s="31"/>
      <c r="S10" s="31"/>
      <c r="T10" s="31"/>
    </row>
    <row r="11" spans="2:21" ht="15" customHeight="1" x14ac:dyDescent="0.25"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P11" s="31" t="s">
        <v>15</v>
      </c>
      <c r="Q11" s="31"/>
      <c r="R11" s="31"/>
      <c r="S11" s="31"/>
      <c r="T11" s="31"/>
    </row>
    <row r="12" spans="2:21" ht="15" customHeight="1" x14ac:dyDescent="0.25"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P12" s="31" t="s">
        <v>17</v>
      </c>
      <c r="Q12" s="31"/>
      <c r="R12" s="31"/>
      <c r="S12" s="31"/>
      <c r="T12" s="31"/>
    </row>
    <row r="13" spans="2:21" ht="15" customHeight="1" x14ac:dyDescent="0.25"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P13" s="31" t="s">
        <v>25</v>
      </c>
      <c r="Q13" s="31"/>
      <c r="R13" s="31"/>
      <c r="S13" s="31"/>
      <c r="T13" s="31"/>
    </row>
    <row r="14" spans="2:21" ht="15" customHeight="1" x14ac:dyDescent="0.25"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P14" s="31" t="s">
        <v>46</v>
      </c>
      <c r="Q14" s="31"/>
      <c r="R14" s="31"/>
      <c r="S14" s="31"/>
      <c r="T14" s="31"/>
    </row>
    <row r="15" spans="2:21" ht="15" customHeight="1" x14ac:dyDescent="0.25"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P15" s="31" t="s">
        <v>55</v>
      </c>
      <c r="Q15" s="31"/>
      <c r="R15" s="31"/>
      <c r="S15" s="31"/>
      <c r="T15" s="31"/>
    </row>
    <row r="16" spans="2:21" ht="15" customHeight="1" x14ac:dyDescent="0.25"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P16" s="31" t="s">
        <v>84</v>
      </c>
      <c r="Q16" s="31"/>
      <c r="R16" s="31"/>
      <c r="S16" s="31"/>
      <c r="T16" s="31"/>
    </row>
    <row r="17" spans="2:22" ht="15" customHeight="1" x14ac:dyDescent="0.25"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P17" s="31" t="s">
        <v>86</v>
      </c>
      <c r="Q17" s="31"/>
      <c r="R17" s="31"/>
      <c r="S17" s="31"/>
      <c r="T17" s="31"/>
    </row>
    <row r="18" spans="2:22" ht="15" customHeight="1" x14ac:dyDescent="0.25"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P18" s="31" t="s">
        <v>88</v>
      </c>
      <c r="Q18" s="31"/>
      <c r="R18" s="31"/>
      <c r="S18" s="31"/>
      <c r="T18" s="31"/>
    </row>
    <row r="19" spans="2:22" ht="15" customHeight="1" x14ac:dyDescent="0.25"/>
    <row r="21" spans="2:22" ht="20.25" customHeight="1" x14ac:dyDescent="0.3">
      <c r="B21" s="5" t="s">
        <v>2</v>
      </c>
    </row>
    <row r="22" spans="2:22" ht="20.25" customHeight="1" x14ac:dyDescent="0.25">
      <c r="B22" s="6" t="s">
        <v>0</v>
      </c>
      <c r="E22" s="43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5"/>
    </row>
    <row r="23" spans="2:22" ht="20.25" customHeight="1" x14ac:dyDescent="0.25">
      <c r="B23" s="7" t="s">
        <v>1</v>
      </c>
      <c r="E23" s="43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5"/>
    </row>
    <row r="24" spans="2:22" ht="15" customHeight="1" x14ac:dyDescent="0.3">
      <c r="B24" s="5"/>
      <c r="M24" s="8"/>
    </row>
    <row r="25" spans="2:22" ht="20.25" customHeight="1" x14ac:dyDescent="0.3">
      <c r="B25" s="9" t="s">
        <v>3</v>
      </c>
      <c r="C25" s="10"/>
      <c r="D25" s="10"/>
      <c r="E25" s="10"/>
      <c r="F25" s="10"/>
      <c r="G25" s="10"/>
      <c r="H25" s="10"/>
      <c r="I25" s="10"/>
      <c r="J25" s="10"/>
      <c r="M25" s="8"/>
    </row>
    <row r="26" spans="2:22" s="10" customFormat="1" ht="31.5" customHeight="1" x14ac:dyDescent="0.25">
      <c r="B26" s="39" t="s">
        <v>5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</row>
    <row r="27" spans="2:22" ht="24.95" customHeight="1" x14ac:dyDescent="0.25">
      <c r="B27" s="11" t="s">
        <v>4</v>
      </c>
      <c r="H27" s="12"/>
      <c r="V27" s="13" t="str">
        <f>CONCATENATE("Napsáno ",LEN(B28)," z 900 znaků")</f>
        <v>Napsáno 0 z 900 znaků</v>
      </c>
    </row>
    <row r="28" spans="2:22" ht="99.95" customHeight="1" x14ac:dyDescent="0.25"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5"/>
    </row>
    <row r="29" spans="2:22" x14ac:dyDescent="0.25">
      <c r="B29" s="31" t="s">
        <v>90</v>
      </c>
      <c r="C29" s="31"/>
    </row>
    <row r="30" spans="2:22" x14ac:dyDescent="0.25">
      <c r="B30" s="26"/>
      <c r="C30" s="26"/>
    </row>
    <row r="31" spans="2:22" ht="18.75" x14ac:dyDescent="0.25">
      <c r="B31" s="14" t="s">
        <v>6</v>
      </c>
    </row>
    <row r="32" spans="2:22" x14ac:dyDescent="0.25">
      <c r="B32" s="15" t="s">
        <v>7</v>
      </c>
    </row>
    <row r="33" spans="2:22" ht="24.95" customHeight="1" x14ac:dyDescent="0.25">
      <c r="B33" s="11" t="s">
        <v>4</v>
      </c>
      <c r="H33" s="12"/>
      <c r="V33" s="13" t="str">
        <f>CONCATENATE("Napsáno ",LEN(B34)," z 900 znaků")</f>
        <v>Napsáno 0 z 900 znaků</v>
      </c>
    </row>
    <row r="34" spans="2:22" ht="99.95" customHeight="1" x14ac:dyDescent="0.25"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5"/>
    </row>
    <row r="35" spans="2:22" x14ac:dyDescent="0.25">
      <c r="B35" s="31" t="s">
        <v>90</v>
      </c>
      <c r="C35" s="31"/>
    </row>
    <row r="36" spans="2:22" x14ac:dyDescent="0.25">
      <c r="B36" s="26"/>
      <c r="C36" s="26"/>
    </row>
    <row r="37" spans="2:22" ht="18.75" x14ac:dyDescent="0.25">
      <c r="B37" s="14" t="s">
        <v>8</v>
      </c>
    </row>
    <row r="38" spans="2:22" ht="36.75" customHeight="1" x14ac:dyDescent="0.25">
      <c r="B38" s="42" t="s">
        <v>9</v>
      </c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</row>
    <row r="39" spans="2:22" ht="18.75" customHeight="1" x14ac:dyDescent="0.25">
      <c r="B39" s="16" t="s">
        <v>10</v>
      </c>
    </row>
    <row r="40" spans="2:22" ht="19.5" customHeight="1" x14ac:dyDescent="0.25">
      <c r="B40" s="11" t="s">
        <v>92</v>
      </c>
      <c r="H40" s="12"/>
      <c r="V40" s="13" t="str">
        <f>CONCATENATE("Napsáno ",LEN(B41)," ze 450 znaků")</f>
        <v>Napsáno 0 ze 450 znaků</v>
      </c>
    </row>
    <row r="41" spans="2:22" ht="60" customHeight="1" x14ac:dyDescent="0.25">
      <c r="B41" s="33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5"/>
    </row>
    <row r="42" spans="2:22" ht="24" customHeight="1" x14ac:dyDescent="0.25">
      <c r="B42" s="16" t="s">
        <v>11</v>
      </c>
    </row>
    <row r="43" spans="2:22" ht="18" customHeight="1" x14ac:dyDescent="0.25">
      <c r="B43" s="11" t="s">
        <v>92</v>
      </c>
      <c r="H43" s="12"/>
      <c r="V43" s="13" t="str">
        <f>CONCATENATE("Napsáno ",LEN(B44)," ze 450 znaků")</f>
        <v>Napsáno 0 ze 450 znaků</v>
      </c>
    </row>
    <row r="44" spans="2:22" ht="60" customHeight="1" x14ac:dyDescent="0.25">
      <c r="B44" s="33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5"/>
    </row>
    <row r="45" spans="2:22" x14ac:dyDescent="0.25">
      <c r="B45" s="31" t="s">
        <v>90</v>
      </c>
      <c r="C45" s="31"/>
    </row>
    <row r="46" spans="2:22" x14ac:dyDescent="0.25">
      <c r="B46" s="26"/>
      <c r="C46" s="26"/>
    </row>
    <row r="47" spans="2:22" ht="18.75" x14ac:dyDescent="0.25">
      <c r="B47" s="14" t="s">
        <v>12</v>
      </c>
    </row>
    <row r="48" spans="2:22" ht="64.5" customHeight="1" x14ac:dyDescent="0.25">
      <c r="B48" s="40" t="s">
        <v>93</v>
      </c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</row>
    <row r="49" spans="2:22" ht="75.75" customHeight="1" x14ac:dyDescent="0.25">
      <c r="B49" s="40" t="s">
        <v>13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</row>
    <row r="50" spans="2:22" ht="16.5" customHeight="1" x14ac:dyDescent="0.25">
      <c r="B50" s="11" t="s">
        <v>14</v>
      </c>
      <c r="H50" s="12"/>
      <c r="V50" s="13" t="str">
        <f>CONCATENATE("Napsáno ",LEN(B51)," z 3600 znaků")</f>
        <v>Napsáno 0 z 3600 znaků</v>
      </c>
    </row>
    <row r="51" spans="2:22" ht="300" customHeight="1" x14ac:dyDescent="0.25">
      <c r="B51" s="33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5"/>
    </row>
    <row r="52" spans="2:22" x14ac:dyDescent="0.25">
      <c r="B52" s="31" t="s">
        <v>90</v>
      </c>
      <c r="C52" s="31"/>
    </row>
    <row r="53" spans="2:22" x14ac:dyDescent="0.25">
      <c r="B53" s="26"/>
      <c r="C53" s="26"/>
    </row>
    <row r="54" spans="2:22" ht="18.75" x14ac:dyDescent="0.25">
      <c r="B54" s="14" t="s">
        <v>15</v>
      </c>
    </row>
    <row r="55" spans="2:22" ht="76.5" customHeight="1" x14ac:dyDescent="0.25">
      <c r="B55" s="40" t="s">
        <v>16</v>
      </c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</row>
    <row r="56" spans="2:22" x14ac:dyDescent="0.25">
      <c r="B56" s="11" t="s">
        <v>14</v>
      </c>
      <c r="H56" s="12"/>
      <c r="V56" s="13" t="str">
        <f>CONCATENATE("Napsáno ",LEN(B57)," z 3600 znaků")</f>
        <v>Napsáno 0 z 3600 znaků</v>
      </c>
    </row>
    <row r="57" spans="2:22" ht="300" customHeight="1" x14ac:dyDescent="0.25">
      <c r="B57" s="33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5"/>
    </row>
    <row r="58" spans="2:22" x14ac:dyDescent="0.25">
      <c r="B58" s="31" t="s">
        <v>90</v>
      </c>
      <c r="C58" s="31"/>
    </row>
    <row r="59" spans="2:22" x14ac:dyDescent="0.25">
      <c r="B59" s="26"/>
      <c r="C59" s="26"/>
    </row>
    <row r="60" spans="2:22" ht="18.75" x14ac:dyDescent="0.25">
      <c r="B60" s="14" t="s">
        <v>17</v>
      </c>
    </row>
    <row r="61" spans="2:22" ht="49.5" customHeight="1" x14ac:dyDescent="0.25">
      <c r="B61" s="40" t="s">
        <v>94</v>
      </c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</row>
    <row r="62" spans="2:22" ht="15.75" x14ac:dyDescent="0.25">
      <c r="B62" s="16" t="s">
        <v>18</v>
      </c>
    </row>
    <row r="63" spans="2:22" x14ac:dyDescent="0.25">
      <c r="B63" s="12" t="s">
        <v>19</v>
      </c>
    </row>
    <row r="64" spans="2:22" ht="16.5" customHeight="1" x14ac:dyDescent="0.25">
      <c r="B64" s="11" t="s">
        <v>4</v>
      </c>
      <c r="H64" s="12"/>
      <c r="V64" s="13" t="str">
        <f>CONCATENATE("Napsáno ",LEN(B65)," z 900 znaků")</f>
        <v>Napsáno 0 z 900 znaků</v>
      </c>
    </row>
    <row r="65" spans="2:22" ht="150" customHeight="1" x14ac:dyDescent="0.25">
      <c r="B65" s="36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8"/>
    </row>
    <row r="66" spans="2:22" ht="22.5" customHeight="1" x14ac:dyDescent="0.25">
      <c r="B66" s="16" t="s">
        <v>20</v>
      </c>
    </row>
    <row r="67" spans="2:22" ht="45.75" customHeight="1" x14ac:dyDescent="0.25">
      <c r="B67" s="39" t="s">
        <v>21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</row>
    <row r="68" spans="2:22" ht="18" customHeight="1" x14ac:dyDescent="0.25">
      <c r="B68" s="11" t="s">
        <v>4</v>
      </c>
      <c r="H68" s="12"/>
      <c r="V68" s="13" t="str">
        <f>CONCATENATE("Napsáno ",LEN(B69)," z 900 znaků")</f>
        <v>Napsáno 0 z 900 znaků</v>
      </c>
    </row>
    <row r="69" spans="2:22" ht="150" customHeight="1" x14ac:dyDescent="0.25">
      <c r="B69" s="36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8"/>
    </row>
    <row r="70" spans="2:22" ht="24.75" customHeight="1" x14ac:dyDescent="0.25">
      <c r="B70" s="16" t="s">
        <v>22</v>
      </c>
    </row>
    <row r="71" spans="2:22" ht="50.25" customHeight="1" x14ac:dyDescent="0.25">
      <c r="B71" s="39" t="s">
        <v>95</v>
      </c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</row>
    <row r="72" spans="2:22" ht="16.5" customHeight="1" x14ac:dyDescent="0.25">
      <c r="B72" s="11" t="s">
        <v>4</v>
      </c>
      <c r="H72" s="12"/>
      <c r="V72" s="13" t="str">
        <f>CONCATENATE("Napsáno ",LEN(B73)," z 900 znaků")</f>
        <v>Napsáno 0 z 900 znaků</v>
      </c>
    </row>
    <row r="73" spans="2:22" ht="150" customHeight="1" x14ac:dyDescent="0.25">
      <c r="B73" s="36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8"/>
    </row>
    <row r="74" spans="2:22" ht="23.25" customHeight="1" x14ac:dyDescent="0.25">
      <c r="B74" s="16" t="s">
        <v>23</v>
      </c>
    </row>
    <row r="75" spans="2:22" ht="64.5" customHeight="1" x14ac:dyDescent="0.25">
      <c r="B75" s="39" t="s">
        <v>24</v>
      </c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</row>
    <row r="76" spans="2:22" ht="18" customHeight="1" x14ac:dyDescent="0.25">
      <c r="B76" s="11" t="s">
        <v>4</v>
      </c>
      <c r="H76" s="12"/>
      <c r="V76" s="13" t="str">
        <f>CONCATENATE("Napsáno ",LEN(B77)," z 900 znaků")</f>
        <v>Napsáno 0 z 900 znaků</v>
      </c>
    </row>
    <row r="77" spans="2:22" ht="150" customHeight="1" x14ac:dyDescent="0.25"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8"/>
    </row>
    <row r="78" spans="2:22" x14ac:dyDescent="0.25">
      <c r="B78" s="31" t="s">
        <v>90</v>
      </c>
      <c r="C78" s="31"/>
    </row>
    <row r="79" spans="2:22" x14ac:dyDescent="0.25">
      <c r="B79" s="26"/>
      <c r="C79" s="26"/>
    </row>
    <row r="80" spans="2:22" ht="18.75" x14ac:dyDescent="0.25">
      <c r="B80" s="14" t="s">
        <v>25</v>
      </c>
    </row>
    <row r="81" spans="2:24" ht="20.25" customHeight="1" x14ac:dyDescent="0.25">
      <c r="B81" s="39" t="s">
        <v>44</v>
      </c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</row>
    <row r="82" spans="2:24" ht="29.25" customHeight="1" x14ac:dyDescent="0.25">
      <c r="B82" s="46" t="s">
        <v>52</v>
      </c>
      <c r="C82" s="46"/>
      <c r="D82" s="46"/>
      <c r="E82" s="46" t="s">
        <v>26</v>
      </c>
      <c r="F82" s="46"/>
      <c r="G82" s="46" t="s">
        <v>27</v>
      </c>
      <c r="H82" s="46"/>
      <c r="I82" s="46" t="s">
        <v>28</v>
      </c>
      <c r="J82" s="46"/>
      <c r="K82" s="46" t="s">
        <v>29</v>
      </c>
      <c r="L82" s="46"/>
      <c r="M82" s="46" t="s">
        <v>30</v>
      </c>
      <c r="N82" s="46"/>
      <c r="O82" s="46" t="s">
        <v>31</v>
      </c>
      <c r="P82" s="46"/>
      <c r="Q82" s="46" t="s">
        <v>32</v>
      </c>
      <c r="R82" s="46"/>
      <c r="S82" s="46" t="s">
        <v>33</v>
      </c>
      <c r="T82" s="46"/>
      <c r="U82" s="46" t="s">
        <v>40</v>
      </c>
      <c r="V82" s="46"/>
      <c r="W82" s="47"/>
      <c r="X82" s="47"/>
    </row>
    <row r="83" spans="2:24" ht="30" customHeight="1" x14ac:dyDescent="0.25">
      <c r="B83" s="50" t="s">
        <v>53</v>
      </c>
      <c r="C83" s="49" t="s">
        <v>35</v>
      </c>
      <c r="D83" s="49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3"/>
      <c r="X83" s="53"/>
    </row>
    <row r="84" spans="2:24" ht="30" customHeight="1" x14ac:dyDescent="0.25">
      <c r="B84" s="50"/>
      <c r="C84" s="49" t="s">
        <v>36</v>
      </c>
      <c r="D84" s="49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3"/>
      <c r="X84" s="53"/>
    </row>
    <row r="85" spans="2:24" ht="30" customHeight="1" x14ac:dyDescent="0.25">
      <c r="B85" s="50"/>
      <c r="C85" s="49" t="s">
        <v>37</v>
      </c>
      <c r="D85" s="49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3"/>
      <c r="X85" s="53"/>
    </row>
    <row r="86" spans="2:24" ht="30" customHeight="1" x14ac:dyDescent="0.25">
      <c r="B86" s="50"/>
      <c r="C86" s="48" t="s">
        <v>42</v>
      </c>
      <c r="D86" s="48"/>
      <c r="E86" s="52">
        <f>SUM(E83:F85)</f>
        <v>0</v>
      </c>
      <c r="F86" s="52"/>
      <c r="G86" s="52">
        <f t="shared" ref="G86" si="0">SUM(G83:H85)</f>
        <v>0</v>
      </c>
      <c r="H86" s="52"/>
      <c r="I86" s="52">
        <f t="shared" ref="I86" si="1">SUM(I83:J85)</f>
        <v>0</v>
      </c>
      <c r="J86" s="52"/>
      <c r="K86" s="52">
        <f t="shared" ref="K86" si="2">SUM(K83:L85)</f>
        <v>0</v>
      </c>
      <c r="L86" s="52"/>
      <c r="M86" s="52">
        <f t="shared" ref="M86" si="3">SUM(M83:N85)</f>
        <v>0</v>
      </c>
      <c r="N86" s="52"/>
      <c r="O86" s="52">
        <f t="shared" ref="O86" si="4">SUM(O83:P85)</f>
        <v>0</v>
      </c>
      <c r="P86" s="52"/>
      <c r="Q86" s="52">
        <f t="shared" ref="Q86" si="5">SUM(Q83:R85)</f>
        <v>0</v>
      </c>
      <c r="R86" s="52"/>
      <c r="S86" s="52">
        <f t="shared" ref="S86" si="6">SUM(S83:T85)</f>
        <v>0</v>
      </c>
      <c r="T86" s="52"/>
      <c r="U86" s="52">
        <f t="shared" ref="U86" si="7">SUM(U83:V85)</f>
        <v>0</v>
      </c>
      <c r="V86" s="52"/>
      <c r="W86" s="54"/>
      <c r="X86" s="54"/>
    </row>
    <row r="87" spans="2:24" ht="30" customHeight="1" x14ac:dyDescent="0.25">
      <c r="B87" s="50" t="s">
        <v>54</v>
      </c>
      <c r="C87" s="49" t="s">
        <v>38</v>
      </c>
      <c r="D87" s="49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3"/>
      <c r="X87" s="53"/>
    </row>
    <row r="88" spans="2:24" ht="30" customHeight="1" x14ac:dyDescent="0.25">
      <c r="B88" s="50"/>
      <c r="C88" s="49" t="s">
        <v>39</v>
      </c>
      <c r="D88" s="49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3"/>
      <c r="X88" s="53"/>
    </row>
    <row r="89" spans="2:24" ht="30" customHeight="1" x14ac:dyDescent="0.25">
      <c r="B89" s="50"/>
      <c r="C89" s="48" t="s">
        <v>41</v>
      </c>
      <c r="D89" s="48"/>
      <c r="E89" s="52">
        <f>SUM(E87:F88)</f>
        <v>0</v>
      </c>
      <c r="F89" s="52"/>
      <c r="G89" s="52">
        <f t="shared" ref="G89" si="8">SUM(G87:H88)</f>
        <v>0</v>
      </c>
      <c r="H89" s="52"/>
      <c r="I89" s="52">
        <f t="shared" ref="I89" si="9">SUM(I87:J88)</f>
        <v>0</v>
      </c>
      <c r="J89" s="52"/>
      <c r="K89" s="52">
        <f t="shared" ref="K89" si="10">SUM(K87:L88)</f>
        <v>0</v>
      </c>
      <c r="L89" s="52"/>
      <c r="M89" s="52">
        <f t="shared" ref="M89" si="11">SUM(M87:N88)</f>
        <v>0</v>
      </c>
      <c r="N89" s="52"/>
      <c r="O89" s="52">
        <f t="shared" ref="O89" si="12">SUM(O87:P88)</f>
        <v>0</v>
      </c>
      <c r="P89" s="52"/>
      <c r="Q89" s="52">
        <f t="shared" ref="Q89" si="13">SUM(Q87:R88)</f>
        <v>0</v>
      </c>
      <c r="R89" s="52"/>
      <c r="S89" s="52">
        <f t="shared" ref="S89" si="14">SUM(S87:T88)</f>
        <v>0</v>
      </c>
      <c r="T89" s="52"/>
      <c r="U89" s="52">
        <f t="shared" ref="U89" si="15">SUM(U87:V88)</f>
        <v>0</v>
      </c>
      <c r="V89" s="52"/>
      <c r="W89" s="54"/>
      <c r="X89" s="54"/>
    </row>
    <row r="90" spans="2:24" ht="30" customHeight="1" x14ac:dyDescent="0.25">
      <c r="B90" s="46" t="s">
        <v>43</v>
      </c>
      <c r="C90" s="46"/>
      <c r="D90" s="46"/>
      <c r="E90" s="55">
        <f>E86+E89</f>
        <v>0</v>
      </c>
      <c r="F90" s="55"/>
      <c r="G90" s="55">
        <f t="shared" ref="G90" si="16">G86+G89</f>
        <v>0</v>
      </c>
      <c r="H90" s="55"/>
      <c r="I90" s="55">
        <f t="shared" ref="I90" si="17">I86+I89</f>
        <v>0</v>
      </c>
      <c r="J90" s="55"/>
      <c r="K90" s="55">
        <f t="shared" ref="K90" si="18">K86+K89</f>
        <v>0</v>
      </c>
      <c r="L90" s="55"/>
      <c r="M90" s="55">
        <f t="shared" ref="M90" si="19">M86+M89</f>
        <v>0</v>
      </c>
      <c r="N90" s="55"/>
      <c r="O90" s="55">
        <f t="shared" ref="O90" si="20">O86+O89</f>
        <v>0</v>
      </c>
      <c r="P90" s="55"/>
      <c r="Q90" s="55">
        <f t="shared" ref="Q90" si="21">Q86+Q89</f>
        <v>0</v>
      </c>
      <c r="R90" s="55"/>
      <c r="S90" s="55">
        <f t="shared" ref="S90" si="22">S86+S89</f>
        <v>0</v>
      </c>
      <c r="T90" s="55"/>
      <c r="U90" s="55">
        <f t="shared" ref="U90" si="23">U86+U89</f>
        <v>0</v>
      </c>
      <c r="V90" s="55"/>
      <c r="W90" s="56"/>
      <c r="X90" s="56"/>
    </row>
    <row r="91" spans="2:24" ht="6.75" customHeight="1" x14ac:dyDescent="0.25">
      <c r="B91" s="17"/>
      <c r="C91" s="17"/>
      <c r="D91" s="17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7"/>
      <c r="X91" s="27"/>
    </row>
    <row r="92" spans="2:24" ht="30" customHeight="1" x14ac:dyDescent="0.25">
      <c r="B92" s="46" t="s">
        <v>97</v>
      </c>
      <c r="C92" s="46"/>
      <c r="D92" s="46"/>
      <c r="E92" s="67">
        <f>SUM(E90:T90)</f>
        <v>0</v>
      </c>
      <c r="F92" s="67"/>
      <c r="G92" s="67"/>
      <c r="H92" s="67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7"/>
      <c r="X92" s="27"/>
    </row>
    <row r="93" spans="2:24" ht="22.5" customHeight="1" x14ac:dyDescent="0.25">
      <c r="B93" s="16" t="s">
        <v>34</v>
      </c>
    </row>
    <row r="94" spans="2:24" ht="17.25" customHeight="1" x14ac:dyDescent="0.25">
      <c r="B94" s="18" t="s">
        <v>45</v>
      </c>
    </row>
    <row r="95" spans="2:24" ht="17.25" customHeight="1" x14ac:dyDescent="0.25">
      <c r="B95" s="11" t="s">
        <v>4</v>
      </c>
      <c r="H95" s="12"/>
      <c r="V95" s="13" t="str">
        <f>CONCATENATE("Napsáno ",LEN(B96)," z 900 znaků")</f>
        <v>Napsáno 0 z 900 znaků</v>
      </c>
    </row>
    <row r="96" spans="2:24" ht="150" customHeight="1" x14ac:dyDescent="0.25">
      <c r="B96" s="33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5"/>
    </row>
    <row r="97" spans="2:22" x14ac:dyDescent="0.25">
      <c r="B97" s="31" t="s">
        <v>90</v>
      </c>
      <c r="C97" s="31"/>
    </row>
    <row r="98" spans="2:22" x14ac:dyDescent="0.25">
      <c r="B98" s="26"/>
      <c r="C98" s="26"/>
    </row>
    <row r="99" spans="2:22" ht="18.75" x14ac:dyDescent="0.25">
      <c r="B99" s="14" t="s">
        <v>46</v>
      </c>
    </row>
    <row r="100" spans="2:22" ht="19.5" customHeight="1" x14ac:dyDescent="0.25">
      <c r="B100" s="32" t="s">
        <v>47</v>
      </c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</row>
    <row r="101" spans="2:22" ht="34.5" customHeight="1" x14ac:dyDescent="0.25">
      <c r="B101" s="46" t="s">
        <v>48</v>
      </c>
      <c r="C101" s="46"/>
      <c r="D101" s="46"/>
      <c r="E101" s="46" t="s">
        <v>50</v>
      </c>
      <c r="F101" s="46"/>
      <c r="G101" s="46" t="s">
        <v>49</v>
      </c>
      <c r="H101" s="46"/>
      <c r="I101" s="46"/>
      <c r="J101" s="46"/>
      <c r="K101" s="46" t="s">
        <v>51</v>
      </c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</row>
    <row r="102" spans="2:22" ht="30" customHeight="1" x14ac:dyDescent="0.25">
      <c r="B102" s="58">
        <v>0.05</v>
      </c>
      <c r="C102" s="58"/>
      <c r="D102" s="58"/>
      <c r="E102" s="60"/>
      <c r="F102" s="60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</row>
    <row r="103" spans="2:22" ht="30" customHeight="1" x14ac:dyDescent="0.25">
      <c r="B103" s="58">
        <v>0.1</v>
      </c>
      <c r="C103" s="58"/>
      <c r="D103" s="58"/>
      <c r="E103" s="59"/>
      <c r="F103" s="59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</row>
    <row r="104" spans="2:22" ht="30" customHeight="1" x14ac:dyDescent="0.25">
      <c r="B104" s="58">
        <v>0.15</v>
      </c>
      <c r="C104" s="58"/>
      <c r="D104" s="58"/>
      <c r="E104" s="59"/>
      <c r="F104" s="59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</row>
    <row r="105" spans="2:22" x14ac:dyDescent="0.25">
      <c r="B105" s="31" t="s">
        <v>90</v>
      </c>
      <c r="C105" s="31"/>
    </row>
    <row r="106" spans="2:22" x14ac:dyDescent="0.25">
      <c r="B106" s="26"/>
      <c r="C106" s="26"/>
    </row>
    <row r="107" spans="2:22" ht="18.75" x14ac:dyDescent="0.25">
      <c r="B107" s="14" t="s">
        <v>55</v>
      </c>
    </row>
    <row r="108" spans="2:22" ht="66" customHeight="1" x14ac:dyDescent="0.25">
      <c r="B108" s="32" t="s">
        <v>56</v>
      </c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</row>
    <row r="109" spans="2:22" ht="21" customHeight="1" x14ac:dyDescent="0.25">
      <c r="B109" s="19" t="s">
        <v>57</v>
      </c>
    </row>
    <row r="110" spans="2:22" x14ac:dyDescent="0.25">
      <c r="B110" s="64" t="s">
        <v>58</v>
      </c>
      <c r="C110" s="64"/>
      <c r="D110" s="29"/>
      <c r="H110" s="20">
        <v>1</v>
      </c>
      <c r="I110" s="20">
        <v>2</v>
      </c>
      <c r="J110" s="20">
        <v>3</v>
      </c>
      <c r="K110" s="20">
        <v>4</v>
      </c>
      <c r="L110" s="20">
        <v>5</v>
      </c>
      <c r="M110" s="20">
        <v>6</v>
      </c>
      <c r="N110" s="20">
        <v>7</v>
      </c>
      <c r="O110" s="20">
        <v>8</v>
      </c>
      <c r="P110" s="20">
        <v>9</v>
      </c>
      <c r="Q110" s="20">
        <v>10</v>
      </c>
      <c r="R110" s="20">
        <v>11</v>
      </c>
      <c r="S110" s="20">
        <v>12</v>
      </c>
      <c r="T110" s="20">
        <v>13</v>
      </c>
      <c r="U110" s="20">
        <v>14</v>
      </c>
      <c r="V110" s="20">
        <v>15</v>
      </c>
    </row>
    <row r="111" spans="2:22" x14ac:dyDescent="0.25">
      <c r="H111" s="20" t="str">
        <f>CONCATENATE("1. pol. ",H112)</f>
        <v>1. pol. 0</v>
      </c>
      <c r="I111" s="20" t="str">
        <f>CONCATENATE("2. pol. ",H112)</f>
        <v>2. pol. 0</v>
      </c>
      <c r="J111" s="20" t="str">
        <f>CONCATENATE("1. pol. ",J112)</f>
        <v>1. pol. 1</v>
      </c>
      <c r="K111" s="20" t="str">
        <f>CONCATENATE("2. pol. ",J112)</f>
        <v>2. pol. 1</v>
      </c>
      <c r="L111" s="20" t="str">
        <f>CONCATENATE("1. pol. ",L112)</f>
        <v>1. pol. 2</v>
      </c>
      <c r="M111" s="20" t="str">
        <f>CONCATENATE("2. pol. ",L112)</f>
        <v>2. pol. 2</v>
      </c>
      <c r="N111" s="20" t="str">
        <f>CONCATENATE("1. pol. ",N112)</f>
        <v>1. pol. 3</v>
      </c>
      <c r="O111" s="20" t="str">
        <f>CONCATENATE("2. pol. ",N112)</f>
        <v>2. pol. 3</v>
      </c>
      <c r="P111" s="20" t="str">
        <f>CONCATENATE("1. pol. ",P112)</f>
        <v>1. pol. 4</v>
      </c>
      <c r="Q111" s="20" t="str">
        <f>CONCATENATE("2. pol. ",P112)</f>
        <v>2. pol. 4</v>
      </c>
      <c r="R111" s="20" t="str">
        <f>CONCATENATE("1. pol. ",R112)</f>
        <v>1. pol. 5</v>
      </c>
      <c r="S111" s="20" t="str">
        <f>CONCATENATE("2. pol. ",R112)</f>
        <v>2. pol. 5</v>
      </c>
      <c r="T111" s="20" t="str">
        <f>CONCATENATE("1. pol. ",T112)</f>
        <v>1. pol. 6</v>
      </c>
      <c r="U111" s="20" t="str">
        <f>CONCATENATE("2. pol. ",T112)</f>
        <v>2. pol. 6</v>
      </c>
      <c r="V111" s="20" t="str">
        <f>CONCATENATE("1. pol. ",V112)</f>
        <v>1. pol. 7</v>
      </c>
    </row>
    <row r="112" spans="2:22" ht="15" customHeight="1" x14ac:dyDescent="0.25">
      <c r="B112" s="70" t="s">
        <v>61</v>
      </c>
      <c r="C112" s="71"/>
      <c r="D112" s="71"/>
      <c r="E112" s="72"/>
      <c r="F112" s="68" t="s">
        <v>59</v>
      </c>
      <c r="G112" s="68" t="s">
        <v>60</v>
      </c>
      <c r="H112" s="65">
        <f>D110</f>
        <v>0</v>
      </c>
      <c r="I112" s="66"/>
      <c r="J112" s="65">
        <f>H112+1</f>
        <v>1</v>
      </c>
      <c r="K112" s="66"/>
      <c r="L112" s="65">
        <f t="shared" ref="L112" si="24">J112+1</f>
        <v>2</v>
      </c>
      <c r="M112" s="66"/>
      <c r="N112" s="65">
        <f t="shared" ref="N112" si="25">L112+1</f>
        <v>3</v>
      </c>
      <c r="O112" s="66"/>
      <c r="P112" s="65">
        <f t="shared" ref="P112" si="26">N112+1</f>
        <v>4</v>
      </c>
      <c r="Q112" s="66"/>
      <c r="R112" s="65">
        <f t="shared" ref="R112" si="27">P112+1</f>
        <v>5</v>
      </c>
      <c r="S112" s="66"/>
      <c r="T112" s="65">
        <f t="shared" ref="T112" si="28">R112+1</f>
        <v>6</v>
      </c>
      <c r="U112" s="66"/>
      <c r="V112" s="21">
        <f>T112+1</f>
        <v>7</v>
      </c>
    </row>
    <row r="113" spans="2:26" ht="15" customHeight="1" x14ac:dyDescent="0.25">
      <c r="B113" s="73"/>
      <c r="C113" s="74"/>
      <c r="D113" s="74"/>
      <c r="E113" s="75"/>
      <c r="F113" s="69"/>
      <c r="G113" s="69"/>
      <c r="H113" s="22" t="s">
        <v>82</v>
      </c>
      <c r="I113" s="22" t="s">
        <v>83</v>
      </c>
      <c r="J113" s="22" t="s">
        <v>82</v>
      </c>
      <c r="K113" s="22" t="s">
        <v>83</v>
      </c>
      <c r="L113" s="22" t="s">
        <v>82</v>
      </c>
      <c r="M113" s="22" t="s">
        <v>83</v>
      </c>
      <c r="N113" s="22" t="s">
        <v>82</v>
      </c>
      <c r="O113" s="22" t="s">
        <v>83</v>
      </c>
      <c r="P113" s="22" t="s">
        <v>82</v>
      </c>
      <c r="Q113" s="22" t="s">
        <v>83</v>
      </c>
      <c r="R113" s="22" t="s">
        <v>82</v>
      </c>
      <c r="S113" s="22" t="s">
        <v>83</v>
      </c>
      <c r="T113" s="22" t="s">
        <v>82</v>
      </c>
      <c r="U113" s="22" t="s">
        <v>83</v>
      </c>
      <c r="V113" s="22" t="s">
        <v>82</v>
      </c>
    </row>
    <row r="114" spans="2:26" x14ac:dyDescent="0.25">
      <c r="B114" s="23" t="s">
        <v>62</v>
      </c>
      <c r="C114" s="61"/>
      <c r="D114" s="62"/>
      <c r="E114" s="63"/>
      <c r="F114" s="30"/>
      <c r="G114" s="30"/>
      <c r="H114" s="24">
        <f>IF(OR(H$110=$Y114,H$110=$Z114,AND(H$110&gt;$Y114,H$110&lt;$Z114)),1,2)</f>
        <v>2</v>
      </c>
      <c r="I114" s="24">
        <f t="shared" ref="I114:V129" si="29">IF(OR(I$110=$Y114,I$110=$Z114,AND(I$110&gt;$Y114,I$110&lt;$Z114)),1,2)</f>
        <v>2</v>
      </c>
      <c r="J114" s="24">
        <f t="shared" si="29"/>
        <v>2</v>
      </c>
      <c r="K114" s="24">
        <f t="shared" si="29"/>
        <v>2</v>
      </c>
      <c r="L114" s="24">
        <f t="shared" si="29"/>
        <v>2</v>
      </c>
      <c r="M114" s="24">
        <f t="shared" si="29"/>
        <v>2</v>
      </c>
      <c r="N114" s="24">
        <f t="shared" si="29"/>
        <v>2</v>
      </c>
      <c r="O114" s="24">
        <f t="shared" si="29"/>
        <v>2</v>
      </c>
      <c r="P114" s="24">
        <f t="shared" si="29"/>
        <v>2</v>
      </c>
      <c r="Q114" s="24">
        <f t="shared" si="29"/>
        <v>2</v>
      </c>
      <c r="R114" s="24">
        <f t="shared" si="29"/>
        <v>2</v>
      </c>
      <c r="S114" s="24">
        <f t="shared" si="29"/>
        <v>2</v>
      </c>
      <c r="T114" s="24">
        <f t="shared" si="29"/>
        <v>2</v>
      </c>
      <c r="U114" s="24">
        <f t="shared" si="29"/>
        <v>2</v>
      </c>
      <c r="V114" s="24">
        <f t="shared" si="29"/>
        <v>2</v>
      </c>
      <c r="W114" s="25" t="str">
        <f>CONCATENATE("1. pol. ",$H$112)</f>
        <v>1. pol. 0</v>
      </c>
      <c r="X114" s="25">
        <v>1</v>
      </c>
      <c r="Y114" s="25" t="str">
        <f>IF(F114="","",VLOOKUP(F114,$W$114:$X$128,2,FALSE))</f>
        <v/>
      </c>
      <c r="Z114" s="25" t="str">
        <f>IF(G114="","",VLOOKUP(G114,$W$114:$X$128,2,FALSE))</f>
        <v/>
      </c>
    </row>
    <row r="115" spans="2:26" x14ac:dyDescent="0.25">
      <c r="B115" s="23" t="s">
        <v>63</v>
      </c>
      <c r="C115" s="61"/>
      <c r="D115" s="62"/>
      <c r="E115" s="63"/>
      <c r="F115" s="30"/>
      <c r="G115" s="30"/>
      <c r="H115" s="24">
        <f t="shared" ref="H115:V133" si="30">IF(OR(H$110=$Y115,H$110=$Z115,AND(H$110&gt;$Y115,H$110&lt;$Z115)),1,2)</f>
        <v>2</v>
      </c>
      <c r="I115" s="24">
        <f t="shared" si="29"/>
        <v>2</v>
      </c>
      <c r="J115" s="24">
        <f t="shared" si="29"/>
        <v>2</v>
      </c>
      <c r="K115" s="24">
        <f t="shared" si="29"/>
        <v>2</v>
      </c>
      <c r="L115" s="24">
        <f t="shared" si="29"/>
        <v>2</v>
      </c>
      <c r="M115" s="24">
        <f t="shared" si="29"/>
        <v>2</v>
      </c>
      <c r="N115" s="24">
        <f t="shared" si="29"/>
        <v>2</v>
      </c>
      <c r="O115" s="24">
        <f t="shared" si="29"/>
        <v>2</v>
      </c>
      <c r="P115" s="24">
        <f t="shared" si="29"/>
        <v>2</v>
      </c>
      <c r="Q115" s="24">
        <f t="shared" si="29"/>
        <v>2</v>
      </c>
      <c r="R115" s="24">
        <f t="shared" si="29"/>
        <v>2</v>
      </c>
      <c r="S115" s="24">
        <f t="shared" si="29"/>
        <v>2</v>
      </c>
      <c r="T115" s="24">
        <f t="shared" si="29"/>
        <v>2</v>
      </c>
      <c r="U115" s="24">
        <f t="shared" si="29"/>
        <v>2</v>
      </c>
      <c r="V115" s="24">
        <f t="shared" si="29"/>
        <v>2</v>
      </c>
      <c r="W115" s="25" t="str">
        <f>CONCATENATE("2. pol. ",$H$112)</f>
        <v>2. pol. 0</v>
      </c>
      <c r="X115" s="25">
        <v>2</v>
      </c>
      <c r="Y115" s="25" t="str">
        <f t="shared" ref="Y115:Y128" si="31">IF(F115="","",VLOOKUP(F115,$W$114:$X$128,2,FALSE))</f>
        <v/>
      </c>
      <c r="Z115" s="25" t="str">
        <f t="shared" ref="Z115:Z128" si="32">IF(G115="","",VLOOKUP(G115,$W$114:$X$128,2,FALSE))</f>
        <v/>
      </c>
    </row>
    <row r="116" spans="2:26" x14ac:dyDescent="0.25">
      <c r="B116" s="23" t="s">
        <v>64</v>
      </c>
      <c r="C116" s="61"/>
      <c r="D116" s="62"/>
      <c r="E116" s="63"/>
      <c r="F116" s="30"/>
      <c r="G116" s="30"/>
      <c r="H116" s="24">
        <f t="shared" si="30"/>
        <v>2</v>
      </c>
      <c r="I116" s="24">
        <f t="shared" si="29"/>
        <v>2</v>
      </c>
      <c r="J116" s="24">
        <f t="shared" si="29"/>
        <v>2</v>
      </c>
      <c r="K116" s="24">
        <f t="shared" si="29"/>
        <v>2</v>
      </c>
      <c r="L116" s="24">
        <f t="shared" si="29"/>
        <v>2</v>
      </c>
      <c r="M116" s="24">
        <f t="shared" si="29"/>
        <v>2</v>
      </c>
      <c r="N116" s="24">
        <f t="shared" si="29"/>
        <v>2</v>
      </c>
      <c r="O116" s="24">
        <f t="shared" si="29"/>
        <v>2</v>
      </c>
      <c r="P116" s="24">
        <f t="shared" si="29"/>
        <v>2</v>
      </c>
      <c r="Q116" s="24">
        <f t="shared" si="29"/>
        <v>2</v>
      </c>
      <c r="R116" s="24">
        <f t="shared" si="29"/>
        <v>2</v>
      </c>
      <c r="S116" s="24">
        <f t="shared" si="29"/>
        <v>2</v>
      </c>
      <c r="T116" s="24">
        <f t="shared" si="29"/>
        <v>2</v>
      </c>
      <c r="U116" s="24">
        <f t="shared" si="29"/>
        <v>2</v>
      </c>
      <c r="V116" s="24">
        <f t="shared" si="29"/>
        <v>2</v>
      </c>
      <c r="W116" s="25" t="str">
        <f>CONCATENATE("1. pol. ",$H$112+1)</f>
        <v>1. pol. 1</v>
      </c>
      <c r="X116" s="25">
        <v>3</v>
      </c>
      <c r="Y116" s="25" t="str">
        <f t="shared" si="31"/>
        <v/>
      </c>
      <c r="Z116" s="25" t="str">
        <f t="shared" si="32"/>
        <v/>
      </c>
    </row>
    <row r="117" spans="2:26" x14ac:dyDescent="0.25">
      <c r="B117" s="23" t="s">
        <v>65</v>
      </c>
      <c r="C117" s="61"/>
      <c r="D117" s="62"/>
      <c r="E117" s="63"/>
      <c r="F117" s="30"/>
      <c r="G117" s="30"/>
      <c r="H117" s="24">
        <f t="shared" si="30"/>
        <v>2</v>
      </c>
      <c r="I117" s="24">
        <f t="shared" si="29"/>
        <v>2</v>
      </c>
      <c r="J117" s="24">
        <f t="shared" si="29"/>
        <v>2</v>
      </c>
      <c r="K117" s="24">
        <f t="shared" si="29"/>
        <v>2</v>
      </c>
      <c r="L117" s="24">
        <f t="shared" si="29"/>
        <v>2</v>
      </c>
      <c r="M117" s="24">
        <f t="shared" si="29"/>
        <v>2</v>
      </c>
      <c r="N117" s="24">
        <f t="shared" si="29"/>
        <v>2</v>
      </c>
      <c r="O117" s="24">
        <f t="shared" si="29"/>
        <v>2</v>
      </c>
      <c r="P117" s="24">
        <f t="shared" si="29"/>
        <v>2</v>
      </c>
      <c r="Q117" s="24">
        <f t="shared" si="29"/>
        <v>2</v>
      </c>
      <c r="R117" s="24">
        <f t="shared" si="29"/>
        <v>2</v>
      </c>
      <c r="S117" s="24">
        <f t="shared" si="29"/>
        <v>2</v>
      </c>
      <c r="T117" s="24">
        <f t="shared" si="29"/>
        <v>2</v>
      </c>
      <c r="U117" s="24">
        <f t="shared" si="29"/>
        <v>2</v>
      </c>
      <c r="V117" s="24">
        <f t="shared" si="29"/>
        <v>2</v>
      </c>
      <c r="W117" s="25" t="str">
        <f>CONCATENATE("2. pol. ",$H$112+1)</f>
        <v>2. pol. 1</v>
      </c>
      <c r="X117" s="25">
        <v>4</v>
      </c>
      <c r="Y117" s="25" t="str">
        <f t="shared" si="31"/>
        <v/>
      </c>
      <c r="Z117" s="25" t="str">
        <f t="shared" si="32"/>
        <v/>
      </c>
    </row>
    <row r="118" spans="2:26" x14ac:dyDescent="0.25">
      <c r="B118" s="23" t="s">
        <v>66</v>
      </c>
      <c r="C118" s="61"/>
      <c r="D118" s="62"/>
      <c r="E118" s="63"/>
      <c r="F118" s="30"/>
      <c r="G118" s="30"/>
      <c r="H118" s="24">
        <f t="shared" si="30"/>
        <v>2</v>
      </c>
      <c r="I118" s="24">
        <f t="shared" si="29"/>
        <v>2</v>
      </c>
      <c r="J118" s="24">
        <f t="shared" si="29"/>
        <v>2</v>
      </c>
      <c r="K118" s="24">
        <f t="shared" si="29"/>
        <v>2</v>
      </c>
      <c r="L118" s="24">
        <f t="shared" si="29"/>
        <v>2</v>
      </c>
      <c r="M118" s="24">
        <f t="shared" si="29"/>
        <v>2</v>
      </c>
      <c r="N118" s="24">
        <f t="shared" si="29"/>
        <v>2</v>
      </c>
      <c r="O118" s="24">
        <f t="shared" si="29"/>
        <v>2</v>
      </c>
      <c r="P118" s="24">
        <f t="shared" si="29"/>
        <v>2</v>
      </c>
      <c r="Q118" s="24">
        <f t="shared" si="29"/>
        <v>2</v>
      </c>
      <c r="R118" s="24">
        <f t="shared" si="29"/>
        <v>2</v>
      </c>
      <c r="S118" s="24">
        <f t="shared" si="29"/>
        <v>2</v>
      </c>
      <c r="T118" s="24">
        <f t="shared" si="29"/>
        <v>2</v>
      </c>
      <c r="U118" s="24">
        <f t="shared" si="29"/>
        <v>2</v>
      </c>
      <c r="V118" s="24">
        <f t="shared" si="29"/>
        <v>2</v>
      </c>
      <c r="W118" s="25" t="str">
        <f>CONCATENATE("1. pol. ",$H$112+2)</f>
        <v>1. pol. 2</v>
      </c>
      <c r="X118" s="25">
        <v>5</v>
      </c>
      <c r="Y118" s="25" t="str">
        <f t="shared" si="31"/>
        <v/>
      </c>
      <c r="Z118" s="25" t="str">
        <f t="shared" si="32"/>
        <v/>
      </c>
    </row>
    <row r="119" spans="2:26" x14ac:dyDescent="0.25">
      <c r="B119" s="23" t="s">
        <v>67</v>
      </c>
      <c r="C119" s="61"/>
      <c r="D119" s="62"/>
      <c r="E119" s="63"/>
      <c r="F119" s="30"/>
      <c r="G119" s="30"/>
      <c r="H119" s="24">
        <f t="shared" si="30"/>
        <v>2</v>
      </c>
      <c r="I119" s="24">
        <f t="shared" si="29"/>
        <v>2</v>
      </c>
      <c r="J119" s="24">
        <f t="shared" si="29"/>
        <v>2</v>
      </c>
      <c r="K119" s="24">
        <f t="shared" si="29"/>
        <v>2</v>
      </c>
      <c r="L119" s="24">
        <f t="shared" si="29"/>
        <v>2</v>
      </c>
      <c r="M119" s="24">
        <f t="shared" si="29"/>
        <v>2</v>
      </c>
      <c r="N119" s="24">
        <f t="shared" si="29"/>
        <v>2</v>
      </c>
      <c r="O119" s="24">
        <f t="shared" si="29"/>
        <v>2</v>
      </c>
      <c r="P119" s="24">
        <f t="shared" si="29"/>
        <v>2</v>
      </c>
      <c r="Q119" s="24">
        <f t="shared" si="29"/>
        <v>2</v>
      </c>
      <c r="R119" s="24">
        <f t="shared" si="29"/>
        <v>2</v>
      </c>
      <c r="S119" s="24">
        <f t="shared" si="29"/>
        <v>2</v>
      </c>
      <c r="T119" s="24">
        <f t="shared" si="29"/>
        <v>2</v>
      </c>
      <c r="U119" s="24">
        <f t="shared" si="29"/>
        <v>2</v>
      </c>
      <c r="V119" s="24">
        <f t="shared" si="29"/>
        <v>2</v>
      </c>
      <c r="W119" s="25" t="str">
        <f>CONCATENATE("2. pol. ",$H$112+2)</f>
        <v>2. pol. 2</v>
      </c>
      <c r="X119" s="25">
        <v>6</v>
      </c>
      <c r="Y119" s="25" t="str">
        <f t="shared" si="31"/>
        <v/>
      </c>
      <c r="Z119" s="25" t="str">
        <f t="shared" si="32"/>
        <v/>
      </c>
    </row>
    <row r="120" spans="2:26" x14ac:dyDescent="0.25">
      <c r="B120" s="23" t="s">
        <v>68</v>
      </c>
      <c r="C120" s="61"/>
      <c r="D120" s="62"/>
      <c r="E120" s="63"/>
      <c r="F120" s="30"/>
      <c r="G120" s="30"/>
      <c r="H120" s="24">
        <f t="shared" si="30"/>
        <v>2</v>
      </c>
      <c r="I120" s="24">
        <f t="shared" si="29"/>
        <v>2</v>
      </c>
      <c r="J120" s="24">
        <f t="shared" si="29"/>
        <v>2</v>
      </c>
      <c r="K120" s="24">
        <f t="shared" si="29"/>
        <v>2</v>
      </c>
      <c r="L120" s="24">
        <f t="shared" si="29"/>
        <v>2</v>
      </c>
      <c r="M120" s="24">
        <f t="shared" si="29"/>
        <v>2</v>
      </c>
      <c r="N120" s="24">
        <f t="shared" si="29"/>
        <v>2</v>
      </c>
      <c r="O120" s="24">
        <f t="shared" si="29"/>
        <v>2</v>
      </c>
      <c r="P120" s="24">
        <f t="shared" si="29"/>
        <v>2</v>
      </c>
      <c r="Q120" s="24">
        <f t="shared" si="29"/>
        <v>2</v>
      </c>
      <c r="R120" s="24">
        <f t="shared" si="29"/>
        <v>2</v>
      </c>
      <c r="S120" s="24">
        <f t="shared" si="29"/>
        <v>2</v>
      </c>
      <c r="T120" s="24">
        <f t="shared" si="29"/>
        <v>2</v>
      </c>
      <c r="U120" s="24">
        <f t="shared" si="29"/>
        <v>2</v>
      </c>
      <c r="V120" s="24">
        <f t="shared" si="29"/>
        <v>2</v>
      </c>
      <c r="W120" s="25" t="str">
        <f>CONCATENATE("1. pol. ",$H$112+3)</f>
        <v>1. pol. 3</v>
      </c>
      <c r="X120" s="25">
        <v>7</v>
      </c>
      <c r="Y120" s="25" t="str">
        <f t="shared" si="31"/>
        <v/>
      </c>
      <c r="Z120" s="25" t="str">
        <f t="shared" si="32"/>
        <v/>
      </c>
    </row>
    <row r="121" spans="2:26" x14ac:dyDescent="0.25">
      <c r="B121" s="23" t="s">
        <v>69</v>
      </c>
      <c r="C121" s="61"/>
      <c r="D121" s="62"/>
      <c r="E121" s="63"/>
      <c r="F121" s="30"/>
      <c r="G121" s="30"/>
      <c r="H121" s="24">
        <f t="shared" si="30"/>
        <v>2</v>
      </c>
      <c r="I121" s="24">
        <f t="shared" si="29"/>
        <v>2</v>
      </c>
      <c r="J121" s="24">
        <f t="shared" si="29"/>
        <v>2</v>
      </c>
      <c r="K121" s="24">
        <f t="shared" si="29"/>
        <v>2</v>
      </c>
      <c r="L121" s="24">
        <f t="shared" si="29"/>
        <v>2</v>
      </c>
      <c r="M121" s="24">
        <f t="shared" si="29"/>
        <v>2</v>
      </c>
      <c r="N121" s="24">
        <f t="shared" si="29"/>
        <v>2</v>
      </c>
      <c r="O121" s="24">
        <f t="shared" si="29"/>
        <v>2</v>
      </c>
      <c r="P121" s="24">
        <f t="shared" si="29"/>
        <v>2</v>
      </c>
      <c r="Q121" s="24">
        <f t="shared" si="29"/>
        <v>2</v>
      </c>
      <c r="R121" s="24">
        <f t="shared" si="29"/>
        <v>2</v>
      </c>
      <c r="S121" s="24">
        <f t="shared" si="29"/>
        <v>2</v>
      </c>
      <c r="T121" s="24">
        <f t="shared" si="29"/>
        <v>2</v>
      </c>
      <c r="U121" s="24">
        <f t="shared" si="29"/>
        <v>2</v>
      </c>
      <c r="V121" s="24">
        <f t="shared" si="29"/>
        <v>2</v>
      </c>
      <c r="W121" s="25" t="str">
        <f>CONCATENATE("2. pol. ",$H$112+3)</f>
        <v>2. pol. 3</v>
      </c>
      <c r="X121" s="25">
        <v>8</v>
      </c>
      <c r="Y121" s="25" t="str">
        <f t="shared" si="31"/>
        <v/>
      </c>
      <c r="Z121" s="25" t="str">
        <f t="shared" si="32"/>
        <v/>
      </c>
    </row>
    <row r="122" spans="2:26" x14ac:dyDescent="0.25">
      <c r="B122" s="23" t="s">
        <v>70</v>
      </c>
      <c r="C122" s="61"/>
      <c r="D122" s="62"/>
      <c r="E122" s="63"/>
      <c r="F122" s="30"/>
      <c r="G122" s="30"/>
      <c r="H122" s="24">
        <f t="shared" si="30"/>
        <v>2</v>
      </c>
      <c r="I122" s="24">
        <f t="shared" si="29"/>
        <v>2</v>
      </c>
      <c r="J122" s="24">
        <f t="shared" si="29"/>
        <v>2</v>
      </c>
      <c r="K122" s="24">
        <f t="shared" si="29"/>
        <v>2</v>
      </c>
      <c r="L122" s="24">
        <f t="shared" si="29"/>
        <v>2</v>
      </c>
      <c r="M122" s="24">
        <f t="shared" si="29"/>
        <v>2</v>
      </c>
      <c r="N122" s="24">
        <f t="shared" si="29"/>
        <v>2</v>
      </c>
      <c r="O122" s="24">
        <f t="shared" si="29"/>
        <v>2</v>
      </c>
      <c r="P122" s="24">
        <f t="shared" si="29"/>
        <v>2</v>
      </c>
      <c r="Q122" s="24">
        <f t="shared" si="29"/>
        <v>2</v>
      </c>
      <c r="R122" s="24">
        <f t="shared" si="29"/>
        <v>2</v>
      </c>
      <c r="S122" s="24">
        <f t="shared" si="29"/>
        <v>2</v>
      </c>
      <c r="T122" s="24">
        <f t="shared" si="29"/>
        <v>2</v>
      </c>
      <c r="U122" s="24">
        <f t="shared" si="29"/>
        <v>2</v>
      </c>
      <c r="V122" s="24">
        <f t="shared" si="29"/>
        <v>2</v>
      </c>
      <c r="W122" s="25" t="str">
        <f>CONCATENATE("1. pol. ",$H$112+4)</f>
        <v>1. pol. 4</v>
      </c>
      <c r="X122" s="25">
        <v>9</v>
      </c>
      <c r="Y122" s="25" t="str">
        <f t="shared" si="31"/>
        <v/>
      </c>
      <c r="Z122" s="25" t="str">
        <f t="shared" si="32"/>
        <v/>
      </c>
    </row>
    <row r="123" spans="2:26" x14ac:dyDescent="0.25">
      <c r="B123" s="23" t="s">
        <v>71</v>
      </c>
      <c r="C123" s="61"/>
      <c r="D123" s="62"/>
      <c r="E123" s="63"/>
      <c r="F123" s="30"/>
      <c r="G123" s="30"/>
      <c r="H123" s="24">
        <f t="shared" si="30"/>
        <v>2</v>
      </c>
      <c r="I123" s="24">
        <f t="shared" si="29"/>
        <v>2</v>
      </c>
      <c r="J123" s="24">
        <f t="shared" si="29"/>
        <v>2</v>
      </c>
      <c r="K123" s="24">
        <f t="shared" si="29"/>
        <v>2</v>
      </c>
      <c r="L123" s="24">
        <f t="shared" si="29"/>
        <v>2</v>
      </c>
      <c r="M123" s="24">
        <f t="shared" si="29"/>
        <v>2</v>
      </c>
      <c r="N123" s="24">
        <f t="shared" si="29"/>
        <v>2</v>
      </c>
      <c r="O123" s="24">
        <f t="shared" si="29"/>
        <v>2</v>
      </c>
      <c r="P123" s="24">
        <f t="shared" si="29"/>
        <v>2</v>
      </c>
      <c r="Q123" s="24">
        <f t="shared" si="29"/>
        <v>2</v>
      </c>
      <c r="R123" s="24">
        <f t="shared" si="29"/>
        <v>2</v>
      </c>
      <c r="S123" s="24">
        <f t="shared" si="29"/>
        <v>2</v>
      </c>
      <c r="T123" s="24">
        <f t="shared" si="29"/>
        <v>2</v>
      </c>
      <c r="U123" s="24">
        <f t="shared" si="29"/>
        <v>2</v>
      </c>
      <c r="V123" s="24">
        <f t="shared" si="29"/>
        <v>2</v>
      </c>
      <c r="W123" s="25" t="str">
        <f>CONCATENATE("2. pol. ",$H$112+4)</f>
        <v>2. pol. 4</v>
      </c>
      <c r="X123" s="25">
        <v>10</v>
      </c>
      <c r="Y123" s="25" t="str">
        <f t="shared" si="31"/>
        <v/>
      </c>
      <c r="Z123" s="25" t="str">
        <f t="shared" si="32"/>
        <v/>
      </c>
    </row>
    <row r="124" spans="2:26" x14ac:dyDescent="0.25">
      <c r="B124" s="23" t="s">
        <v>72</v>
      </c>
      <c r="C124" s="61"/>
      <c r="D124" s="62"/>
      <c r="E124" s="63"/>
      <c r="F124" s="30"/>
      <c r="G124" s="30"/>
      <c r="H124" s="24">
        <f t="shared" si="30"/>
        <v>2</v>
      </c>
      <c r="I124" s="24">
        <f t="shared" si="29"/>
        <v>2</v>
      </c>
      <c r="J124" s="24">
        <f t="shared" si="29"/>
        <v>2</v>
      </c>
      <c r="K124" s="24">
        <f t="shared" si="29"/>
        <v>2</v>
      </c>
      <c r="L124" s="24">
        <f t="shared" si="29"/>
        <v>2</v>
      </c>
      <c r="M124" s="24">
        <f t="shared" si="29"/>
        <v>2</v>
      </c>
      <c r="N124" s="24">
        <f t="shared" si="29"/>
        <v>2</v>
      </c>
      <c r="O124" s="24">
        <f t="shared" si="29"/>
        <v>2</v>
      </c>
      <c r="P124" s="24">
        <f t="shared" si="29"/>
        <v>2</v>
      </c>
      <c r="Q124" s="24">
        <f t="shared" si="29"/>
        <v>2</v>
      </c>
      <c r="R124" s="24">
        <f t="shared" si="29"/>
        <v>2</v>
      </c>
      <c r="S124" s="24">
        <f t="shared" si="29"/>
        <v>2</v>
      </c>
      <c r="T124" s="24">
        <f t="shared" si="29"/>
        <v>2</v>
      </c>
      <c r="U124" s="24">
        <f t="shared" si="29"/>
        <v>2</v>
      </c>
      <c r="V124" s="24">
        <f t="shared" si="29"/>
        <v>2</v>
      </c>
      <c r="W124" s="25" t="str">
        <f>CONCATENATE("1. pol. ",$H$112+5)</f>
        <v>1. pol. 5</v>
      </c>
      <c r="X124" s="25">
        <v>11</v>
      </c>
      <c r="Y124" s="25" t="str">
        <f t="shared" si="31"/>
        <v/>
      </c>
      <c r="Z124" s="25" t="str">
        <f t="shared" si="32"/>
        <v/>
      </c>
    </row>
    <row r="125" spans="2:26" x14ac:dyDescent="0.25">
      <c r="B125" s="23" t="s">
        <v>73</v>
      </c>
      <c r="C125" s="61"/>
      <c r="D125" s="62"/>
      <c r="E125" s="63"/>
      <c r="F125" s="30"/>
      <c r="G125" s="30"/>
      <c r="H125" s="24">
        <f t="shared" si="30"/>
        <v>2</v>
      </c>
      <c r="I125" s="24">
        <f t="shared" si="29"/>
        <v>2</v>
      </c>
      <c r="J125" s="24">
        <f t="shared" si="29"/>
        <v>2</v>
      </c>
      <c r="K125" s="24">
        <f t="shared" si="29"/>
        <v>2</v>
      </c>
      <c r="L125" s="24">
        <f t="shared" si="29"/>
        <v>2</v>
      </c>
      <c r="M125" s="24">
        <f t="shared" si="29"/>
        <v>2</v>
      </c>
      <c r="N125" s="24">
        <f t="shared" si="29"/>
        <v>2</v>
      </c>
      <c r="O125" s="24">
        <f t="shared" si="29"/>
        <v>2</v>
      </c>
      <c r="P125" s="24">
        <f t="shared" si="29"/>
        <v>2</v>
      </c>
      <c r="Q125" s="24">
        <f t="shared" si="29"/>
        <v>2</v>
      </c>
      <c r="R125" s="24">
        <f t="shared" si="29"/>
        <v>2</v>
      </c>
      <c r="S125" s="24">
        <f t="shared" si="29"/>
        <v>2</v>
      </c>
      <c r="T125" s="24">
        <f t="shared" si="29"/>
        <v>2</v>
      </c>
      <c r="U125" s="24">
        <f t="shared" si="29"/>
        <v>2</v>
      </c>
      <c r="V125" s="24">
        <f t="shared" si="29"/>
        <v>2</v>
      </c>
      <c r="W125" s="25" t="str">
        <f>CONCATENATE("2. pol. ",$H$112+5)</f>
        <v>2. pol. 5</v>
      </c>
      <c r="X125" s="25">
        <v>12</v>
      </c>
      <c r="Y125" s="25" t="str">
        <f t="shared" si="31"/>
        <v/>
      </c>
      <c r="Z125" s="25" t="str">
        <f t="shared" si="32"/>
        <v/>
      </c>
    </row>
    <row r="126" spans="2:26" x14ac:dyDescent="0.25">
      <c r="B126" s="23" t="s">
        <v>74</v>
      </c>
      <c r="C126" s="61"/>
      <c r="D126" s="62"/>
      <c r="E126" s="63"/>
      <c r="F126" s="30"/>
      <c r="G126" s="30"/>
      <c r="H126" s="24">
        <f t="shared" si="30"/>
        <v>2</v>
      </c>
      <c r="I126" s="24">
        <f t="shared" si="29"/>
        <v>2</v>
      </c>
      <c r="J126" s="24">
        <f t="shared" si="29"/>
        <v>2</v>
      </c>
      <c r="K126" s="24">
        <f t="shared" si="29"/>
        <v>2</v>
      </c>
      <c r="L126" s="24">
        <f t="shared" si="29"/>
        <v>2</v>
      </c>
      <c r="M126" s="24">
        <f t="shared" si="29"/>
        <v>2</v>
      </c>
      <c r="N126" s="24">
        <f t="shared" si="29"/>
        <v>2</v>
      </c>
      <c r="O126" s="24">
        <f t="shared" si="29"/>
        <v>2</v>
      </c>
      <c r="P126" s="24">
        <f t="shared" si="29"/>
        <v>2</v>
      </c>
      <c r="Q126" s="24">
        <f t="shared" si="29"/>
        <v>2</v>
      </c>
      <c r="R126" s="24">
        <f t="shared" si="29"/>
        <v>2</v>
      </c>
      <c r="S126" s="24">
        <f t="shared" si="29"/>
        <v>2</v>
      </c>
      <c r="T126" s="24">
        <f t="shared" si="29"/>
        <v>2</v>
      </c>
      <c r="U126" s="24">
        <f t="shared" si="29"/>
        <v>2</v>
      </c>
      <c r="V126" s="24">
        <f t="shared" si="29"/>
        <v>2</v>
      </c>
      <c r="W126" s="25" t="str">
        <f>CONCATENATE("1. pol. ",$H$112+6)</f>
        <v>1. pol. 6</v>
      </c>
      <c r="X126" s="25">
        <v>13</v>
      </c>
      <c r="Y126" s="25" t="str">
        <f t="shared" si="31"/>
        <v/>
      </c>
      <c r="Z126" s="25" t="str">
        <f t="shared" si="32"/>
        <v/>
      </c>
    </row>
    <row r="127" spans="2:26" x14ac:dyDescent="0.25">
      <c r="B127" s="23" t="s">
        <v>75</v>
      </c>
      <c r="C127" s="61"/>
      <c r="D127" s="62"/>
      <c r="E127" s="63"/>
      <c r="F127" s="30"/>
      <c r="G127" s="30"/>
      <c r="H127" s="24">
        <f t="shared" si="30"/>
        <v>2</v>
      </c>
      <c r="I127" s="24">
        <f t="shared" si="29"/>
        <v>2</v>
      </c>
      <c r="J127" s="24">
        <f t="shared" si="29"/>
        <v>2</v>
      </c>
      <c r="K127" s="24">
        <f t="shared" si="29"/>
        <v>2</v>
      </c>
      <c r="L127" s="24">
        <f t="shared" si="29"/>
        <v>2</v>
      </c>
      <c r="M127" s="24">
        <f t="shared" si="29"/>
        <v>2</v>
      </c>
      <c r="N127" s="24">
        <f t="shared" si="29"/>
        <v>2</v>
      </c>
      <c r="O127" s="24">
        <f t="shared" si="29"/>
        <v>2</v>
      </c>
      <c r="P127" s="24">
        <f t="shared" si="29"/>
        <v>2</v>
      </c>
      <c r="Q127" s="24">
        <f t="shared" si="29"/>
        <v>2</v>
      </c>
      <c r="R127" s="24">
        <f t="shared" si="29"/>
        <v>2</v>
      </c>
      <c r="S127" s="24">
        <f t="shared" si="29"/>
        <v>2</v>
      </c>
      <c r="T127" s="24">
        <f t="shared" si="29"/>
        <v>2</v>
      </c>
      <c r="U127" s="24">
        <f t="shared" si="29"/>
        <v>2</v>
      </c>
      <c r="V127" s="24">
        <f t="shared" si="29"/>
        <v>2</v>
      </c>
      <c r="W127" s="25" t="str">
        <f>CONCATENATE("2. pol. ",$H$112+6)</f>
        <v>2. pol. 6</v>
      </c>
      <c r="X127" s="25">
        <v>14</v>
      </c>
      <c r="Y127" s="25" t="str">
        <f t="shared" si="31"/>
        <v/>
      </c>
      <c r="Z127" s="25" t="str">
        <f t="shared" si="32"/>
        <v/>
      </c>
    </row>
    <row r="128" spans="2:26" x14ac:dyDescent="0.25">
      <c r="B128" s="23" t="s">
        <v>76</v>
      </c>
      <c r="C128" s="61"/>
      <c r="D128" s="62"/>
      <c r="E128" s="63"/>
      <c r="F128" s="30"/>
      <c r="G128" s="30"/>
      <c r="H128" s="24">
        <f t="shared" si="30"/>
        <v>2</v>
      </c>
      <c r="I128" s="24">
        <f t="shared" si="29"/>
        <v>2</v>
      </c>
      <c r="J128" s="24">
        <f t="shared" si="29"/>
        <v>2</v>
      </c>
      <c r="K128" s="24">
        <f t="shared" si="29"/>
        <v>2</v>
      </c>
      <c r="L128" s="24">
        <f t="shared" si="29"/>
        <v>2</v>
      </c>
      <c r="M128" s="24">
        <f t="shared" si="29"/>
        <v>2</v>
      </c>
      <c r="N128" s="24">
        <f t="shared" si="29"/>
        <v>2</v>
      </c>
      <c r="O128" s="24">
        <f t="shared" si="29"/>
        <v>2</v>
      </c>
      <c r="P128" s="24">
        <f t="shared" si="29"/>
        <v>2</v>
      </c>
      <c r="Q128" s="24">
        <f t="shared" si="29"/>
        <v>2</v>
      </c>
      <c r="R128" s="24">
        <f t="shared" si="29"/>
        <v>2</v>
      </c>
      <c r="S128" s="24">
        <f t="shared" si="29"/>
        <v>2</v>
      </c>
      <c r="T128" s="24">
        <f t="shared" si="29"/>
        <v>2</v>
      </c>
      <c r="U128" s="24">
        <f t="shared" si="29"/>
        <v>2</v>
      </c>
      <c r="V128" s="24">
        <f t="shared" si="29"/>
        <v>2</v>
      </c>
      <c r="W128" s="25" t="str">
        <f>CONCATENATE("1. pol. ",$H$112+7)</f>
        <v>1. pol. 7</v>
      </c>
      <c r="X128" s="25">
        <v>15</v>
      </c>
      <c r="Y128" s="25" t="str">
        <f t="shared" si="31"/>
        <v/>
      </c>
      <c r="Z128" s="25" t="str">
        <f t="shared" si="32"/>
        <v/>
      </c>
    </row>
    <row r="129" spans="2:22" x14ac:dyDescent="0.25">
      <c r="B129" s="23" t="s">
        <v>77</v>
      </c>
      <c r="C129" s="61"/>
      <c r="D129" s="62"/>
      <c r="E129" s="63"/>
      <c r="F129" s="30"/>
      <c r="G129" s="30"/>
      <c r="H129" s="24">
        <f t="shared" si="30"/>
        <v>2</v>
      </c>
      <c r="I129" s="24">
        <f t="shared" si="29"/>
        <v>2</v>
      </c>
      <c r="J129" s="24">
        <f t="shared" si="29"/>
        <v>2</v>
      </c>
      <c r="K129" s="24">
        <f t="shared" si="29"/>
        <v>2</v>
      </c>
      <c r="L129" s="24">
        <f t="shared" si="29"/>
        <v>2</v>
      </c>
      <c r="M129" s="24">
        <f t="shared" si="29"/>
        <v>2</v>
      </c>
      <c r="N129" s="24">
        <f t="shared" si="29"/>
        <v>2</v>
      </c>
      <c r="O129" s="24">
        <f t="shared" si="29"/>
        <v>2</v>
      </c>
      <c r="P129" s="24">
        <f t="shared" si="29"/>
        <v>2</v>
      </c>
      <c r="Q129" s="24">
        <f t="shared" si="29"/>
        <v>2</v>
      </c>
      <c r="R129" s="24">
        <f t="shared" si="29"/>
        <v>2</v>
      </c>
      <c r="S129" s="24">
        <f t="shared" si="29"/>
        <v>2</v>
      </c>
      <c r="T129" s="24">
        <f t="shared" si="29"/>
        <v>2</v>
      </c>
      <c r="U129" s="24">
        <f t="shared" si="29"/>
        <v>2</v>
      </c>
      <c r="V129" s="24">
        <f t="shared" si="29"/>
        <v>2</v>
      </c>
    </row>
    <row r="130" spans="2:22" x14ac:dyDescent="0.25">
      <c r="B130" s="23" t="s">
        <v>78</v>
      </c>
      <c r="C130" s="61"/>
      <c r="D130" s="62"/>
      <c r="E130" s="63"/>
      <c r="F130" s="30"/>
      <c r="G130" s="30"/>
      <c r="H130" s="24">
        <f t="shared" si="30"/>
        <v>2</v>
      </c>
      <c r="I130" s="24">
        <f t="shared" si="30"/>
        <v>2</v>
      </c>
      <c r="J130" s="24">
        <f t="shared" si="30"/>
        <v>2</v>
      </c>
      <c r="K130" s="24">
        <f t="shared" si="30"/>
        <v>2</v>
      </c>
      <c r="L130" s="24">
        <f t="shared" si="30"/>
        <v>2</v>
      </c>
      <c r="M130" s="24">
        <f t="shared" si="30"/>
        <v>2</v>
      </c>
      <c r="N130" s="24">
        <f t="shared" si="30"/>
        <v>2</v>
      </c>
      <c r="O130" s="24">
        <f t="shared" si="30"/>
        <v>2</v>
      </c>
      <c r="P130" s="24">
        <f t="shared" si="30"/>
        <v>2</v>
      </c>
      <c r="Q130" s="24">
        <f t="shared" si="30"/>
        <v>2</v>
      </c>
      <c r="R130" s="24">
        <f t="shared" si="30"/>
        <v>2</v>
      </c>
      <c r="S130" s="24">
        <f t="shared" si="30"/>
        <v>2</v>
      </c>
      <c r="T130" s="24">
        <f t="shared" si="30"/>
        <v>2</v>
      </c>
      <c r="U130" s="24">
        <f t="shared" si="30"/>
        <v>2</v>
      </c>
      <c r="V130" s="24">
        <f t="shared" si="30"/>
        <v>2</v>
      </c>
    </row>
    <row r="131" spans="2:22" x14ac:dyDescent="0.25">
      <c r="B131" s="23" t="s">
        <v>79</v>
      </c>
      <c r="C131" s="61"/>
      <c r="D131" s="62"/>
      <c r="E131" s="63"/>
      <c r="F131" s="30"/>
      <c r="G131" s="30"/>
      <c r="H131" s="24">
        <f t="shared" si="30"/>
        <v>2</v>
      </c>
      <c r="I131" s="24">
        <f t="shared" si="30"/>
        <v>2</v>
      </c>
      <c r="J131" s="24">
        <f t="shared" si="30"/>
        <v>2</v>
      </c>
      <c r="K131" s="24">
        <f t="shared" si="30"/>
        <v>2</v>
      </c>
      <c r="L131" s="24">
        <f t="shared" si="30"/>
        <v>2</v>
      </c>
      <c r="M131" s="24">
        <f t="shared" si="30"/>
        <v>2</v>
      </c>
      <c r="N131" s="24">
        <f t="shared" si="30"/>
        <v>2</v>
      </c>
      <c r="O131" s="24">
        <f t="shared" si="30"/>
        <v>2</v>
      </c>
      <c r="P131" s="24">
        <f t="shared" si="30"/>
        <v>2</v>
      </c>
      <c r="Q131" s="24">
        <f t="shared" si="30"/>
        <v>2</v>
      </c>
      <c r="R131" s="24">
        <f t="shared" si="30"/>
        <v>2</v>
      </c>
      <c r="S131" s="24">
        <f t="shared" si="30"/>
        <v>2</v>
      </c>
      <c r="T131" s="24">
        <f t="shared" si="30"/>
        <v>2</v>
      </c>
      <c r="U131" s="24">
        <f t="shared" si="30"/>
        <v>2</v>
      </c>
      <c r="V131" s="24">
        <f t="shared" si="30"/>
        <v>2</v>
      </c>
    </row>
    <row r="132" spans="2:22" x14ac:dyDescent="0.25">
      <c r="B132" s="23" t="s">
        <v>80</v>
      </c>
      <c r="C132" s="61"/>
      <c r="D132" s="62"/>
      <c r="E132" s="63"/>
      <c r="F132" s="30"/>
      <c r="G132" s="30"/>
      <c r="H132" s="24">
        <f t="shared" si="30"/>
        <v>2</v>
      </c>
      <c r="I132" s="24">
        <f t="shared" si="30"/>
        <v>2</v>
      </c>
      <c r="J132" s="24">
        <f t="shared" si="30"/>
        <v>2</v>
      </c>
      <c r="K132" s="24">
        <f t="shared" si="30"/>
        <v>2</v>
      </c>
      <c r="L132" s="24">
        <f t="shared" si="30"/>
        <v>2</v>
      </c>
      <c r="M132" s="24">
        <f t="shared" si="30"/>
        <v>2</v>
      </c>
      <c r="N132" s="24">
        <f t="shared" si="30"/>
        <v>2</v>
      </c>
      <c r="O132" s="24">
        <f t="shared" si="30"/>
        <v>2</v>
      </c>
      <c r="P132" s="24">
        <f t="shared" si="30"/>
        <v>2</v>
      </c>
      <c r="Q132" s="24">
        <f t="shared" si="30"/>
        <v>2</v>
      </c>
      <c r="R132" s="24">
        <f t="shared" si="30"/>
        <v>2</v>
      </c>
      <c r="S132" s="24">
        <f t="shared" si="30"/>
        <v>2</v>
      </c>
      <c r="T132" s="24">
        <f t="shared" si="30"/>
        <v>2</v>
      </c>
      <c r="U132" s="24">
        <f t="shared" si="30"/>
        <v>2</v>
      </c>
      <c r="V132" s="24">
        <f t="shared" si="30"/>
        <v>2</v>
      </c>
    </row>
    <row r="133" spans="2:22" x14ac:dyDescent="0.25">
      <c r="B133" s="23" t="s">
        <v>81</v>
      </c>
      <c r="C133" s="61"/>
      <c r="D133" s="62"/>
      <c r="E133" s="63"/>
      <c r="F133" s="30"/>
      <c r="G133" s="30"/>
      <c r="H133" s="24">
        <f t="shared" si="30"/>
        <v>2</v>
      </c>
      <c r="I133" s="24">
        <f t="shared" si="30"/>
        <v>2</v>
      </c>
      <c r="J133" s="24">
        <f t="shared" si="30"/>
        <v>2</v>
      </c>
      <c r="K133" s="24">
        <f t="shared" si="30"/>
        <v>2</v>
      </c>
      <c r="L133" s="24">
        <f t="shared" si="30"/>
        <v>2</v>
      </c>
      <c r="M133" s="24">
        <f t="shared" si="30"/>
        <v>2</v>
      </c>
      <c r="N133" s="24">
        <f t="shared" si="30"/>
        <v>2</v>
      </c>
      <c r="O133" s="24">
        <f t="shared" si="30"/>
        <v>2</v>
      </c>
      <c r="P133" s="24">
        <f t="shared" si="30"/>
        <v>2</v>
      </c>
      <c r="Q133" s="24">
        <f t="shared" si="30"/>
        <v>2</v>
      </c>
      <c r="R133" s="24">
        <f t="shared" si="30"/>
        <v>2</v>
      </c>
      <c r="S133" s="24">
        <f t="shared" si="30"/>
        <v>2</v>
      </c>
      <c r="T133" s="24">
        <f t="shared" si="30"/>
        <v>2</v>
      </c>
      <c r="U133" s="24">
        <f t="shared" si="30"/>
        <v>2</v>
      </c>
      <c r="V133" s="24">
        <f t="shared" si="30"/>
        <v>2</v>
      </c>
    </row>
    <row r="134" spans="2:22" x14ac:dyDescent="0.25">
      <c r="B134" s="31" t="s">
        <v>90</v>
      </c>
      <c r="C134" s="31"/>
    </row>
    <row r="135" spans="2:22" x14ac:dyDescent="0.25">
      <c r="B135" s="26"/>
      <c r="C135" s="26"/>
    </row>
    <row r="136" spans="2:22" ht="18.75" x14ac:dyDescent="0.25">
      <c r="B136" s="14" t="s">
        <v>84</v>
      </c>
    </row>
    <row r="137" spans="2:22" x14ac:dyDescent="0.25">
      <c r="B137" s="32" t="s">
        <v>85</v>
      </c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</row>
    <row r="138" spans="2:22" ht="20.25" customHeight="1" x14ac:dyDescent="0.25">
      <c r="B138" s="11" t="s">
        <v>4</v>
      </c>
      <c r="H138" s="12"/>
      <c r="V138" s="13" t="str">
        <f>CONCATENATE("Napsáno ",LEN(B139)," z 900 znaků")</f>
        <v>Napsáno 0 z 900 znaků</v>
      </c>
    </row>
    <row r="139" spans="2:22" ht="150" customHeight="1" x14ac:dyDescent="0.25">
      <c r="B139" s="33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5"/>
    </row>
    <row r="140" spans="2:22" x14ac:dyDescent="0.25">
      <c r="B140" s="31" t="s">
        <v>90</v>
      </c>
      <c r="C140" s="31"/>
    </row>
    <row r="141" spans="2:22" x14ac:dyDescent="0.25">
      <c r="B141" s="26"/>
      <c r="C141" s="26"/>
    </row>
    <row r="142" spans="2:22" ht="18.75" x14ac:dyDescent="0.25">
      <c r="B142" s="14" t="s">
        <v>86</v>
      </c>
    </row>
    <row r="143" spans="2:22" ht="36" customHeight="1" x14ac:dyDescent="0.25">
      <c r="B143" s="32" t="s">
        <v>87</v>
      </c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</row>
    <row r="144" spans="2:22" ht="20.25" customHeight="1" x14ac:dyDescent="0.25">
      <c r="B144" s="11" t="s">
        <v>4</v>
      </c>
      <c r="H144" s="12"/>
      <c r="V144" s="13" t="str">
        <f>CONCATENATE("Napsáno ",LEN(B145)," z 900 znaků")</f>
        <v>Napsáno 0 z 900 znaků</v>
      </c>
    </row>
    <row r="145" spans="2:22" ht="150" customHeight="1" x14ac:dyDescent="0.25">
      <c r="B145" s="33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5"/>
    </row>
    <row r="146" spans="2:22" x14ac:dyDescent="0.25">
      <c r="B146" s="31" t="s">
        <v>90</v>
      </c>
      <c r="C146" s="31"/>
    </row>
    <row r="148" spans="2:22" ht="18.75" x14ac:dyDescent="0.25">
      <c r="B148" s="14" t="s">
        <v>88</v>
      </c>
    </row>
    <row r="149" spans="2:22" ht="33.75" customHeight="1" x14ac:dyDescent="0.25">
      <c r="B149" s="32" t="s">
        <v>96</v>
      </c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</row>
    <row r="150" spans="2:22" ht="18.75" customHeight="1" x14ac:dyDescent="0.25">
      <c r="B150" s="11" t="s">
        <v>4</v>
      </c>
      <c r="H150" s="12"/>
      <c r="V150" s="13" t="str">
        <f>CONCATENATE("Napsáno ",LEN(B151)," z 900 znaků")</f>
        <v>Napsáno 0 z 900 znaků</v>
      </c>
    </row>
    <row r="151" spans="2:22" ht="150" customHeight="1" x14ac:dyDescent="0.25">
      <c r="B151" s="33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5"/>
    </row>
    <row r="152" spans="2:22" x14ac:dyDescent="0.25">
      <c r="B152" s="31" t="s">
        <v>90</v>
      </c>
      <c r="C152" s="31"/>
    </row>
  </sheetData>
  <sheetProtection algorithmName="SHA-512" hashValue="PqYTlnlcV3GFJU3ojuV00fFpAeV/bpYJMlQyyu53PbTcli699r1amBmNnn1+jGScG/WubUxCo5FSBlME+GU4xw==" saltValue="8r48ZM1yi8sm/GqbsP7lWw==" spinCount="100000" sheet="1" objects="1" scenarios="1"/>
  <mergeCells count="207">
    <mergeCell ref="B92:D92"/>
    <mergeCell ref="E92:H92"/>
    <mergeCell ref="C133:E133"/>
    <mergeCell ref="G112:G113"/>
    <mergeCell ref="F112:F113"/>
    <mergeCell ref="B112:E113"/>
    <mergeCell ref="N112:O112"/>
    <mergeCell ref="L112:M112"/>
    <mergeCell ref="J112:K112"/>
    <mergeCell ref="H112:I112"/>
    <mergeCell ref="C128:E128"/>
    <mergeCell ref="C129:E129"/>
    <mergeCell ref="C130:E130"/>
    <mergeCell ref="C131:E131"/>
    <mergeCell ref="C132:E132"/>
    <mergeCell ref="C123:E123"/>
    <mergeCell ref="C124:E124"/>
    <mergeCell ref="C125:E125"/>
    <mergeCell ref="C126:E126"/>
    <mergeCell ref="C127:E127"/>
    <mergeCell ref="C118:E118"/>
    <mergeCell ref="C119:E119"/>
    <mergeCell ref="C120:E120"/>
    <mergeCell ref="C121:E121"/>
    <mergeCell ref="C122:E122"/>
    <mergeCell ref="B108:V108"/>
    <mergeCell ref="B110:C110"/>
    <mergeCell ref="C117:E117"/>
    <mergeCell ref="C116:E116"/>
    <mergeCell ref="C115:E115"/>
    <mergeCell ref="C114:E114"/>
    <mergeCell ref="P112:Q112"/>
    <mergeCell ref="R112:S112"/>
    <mergeCell ref="T112:U112"/>
    <mergeCell ref="G104:J104"/>
    <mergeCell ref="G103:J103"/>
    <mergeCell ref="G102:J102"/>
    <mergeCell ref="G101:J101"/>
    <mergeCell ref="K104:V104"/>
    <mergeCell ref="K103:V103"/>
    <mergeCell ref="K102:V102"/>
    <mergeCell ref="K101:V101"/>
    <mergeCell ref="B104:D104"/>
    <mergeCell ref="B103:D103"/>
    <mergeCell ref="B102:D102"/>
    <mergeCell ref="E104:F104"/>
    <mergeCell ref="E103:F103"/>
    <mergeCell ref="E102:F102"/>
    <mergeCell ref="B96:V96"/>
    <mergeCell ref="B100:V100"/>
    <mergeCell ref="B101:D101"/>
    <mergeCell ref="E101:F101"/>
    <mergeCell ref="Q89:R89"/>
    <mergeCell ref="S89:T89"/>
    <mergeCell ref="U89:V89"/>
    <mergeCell ref="W89:X89"/>
    <mergeCell ref="E90:F90"/>
    <mergeCell ref="G90:H90"/>
    <mergeCell ref="I90:J90"/>
    <mergeCell ref="K90:L90"/>
    <mergeCell ref="M90:N90"/>
    <mergeCell ref="O90:P90"/>
    <mergeCell ref="Q90:R90"/>
    <mergeCell ref="S90:T90"/>
    <mergeCell ref="U90:V90"/>
    <mergeCell ref="W90:X90"/>
    <mergeCell ref="G89:H89"/>
    <mergeCell ref="I89:J89"/>
    <mergeCell ref="K89:L89"/>
    <mergeCell ref="M89:N89"/>
    <mergeCell ref="O89:P89"/>
    <mergeCell ref="B90:D90"/>
    <mergeCell ref="Q87:R87"/>
    <mergeCell ref="S87:T87"/>
    <mergeCell ref="U87:V87"/>
    <mergeCell ref="W87:X87"/>
    <mergeCell ref="G88:H88"/>
    <mergeCell ref="I88:J88"/>
    <mergeCell ref="K88:L88"/>
    <mergeCell ref="M88:N88"/>
    <mergeCell ref="O88:P88"/>
    <mergeCell ref="Q88:R88"/>
    <mergeCell ref="S88:T88"/>
    <mergeCell ref="U88:V88"/>
    <mergeCell ref="W88:X88"/>
    <mergeCell ref="G87:H87"/>
    <mergeCell ref="I87:J87"/>
    <mergeCell ref="K87:L87"/>
    <mergeCell ref="M87:N87"/>
    <mergeCell ref="O87:P87"/>
    <mergeCell ref="Q85:R85"/>
    <mergeCell ref="S85:T85"/>
    <mergeCell ref="U85:V85"/>
    <mergeCell ref="W85:X85"/>
    <mergeCell ref="G86:H86"/>
    <mergeCell ref="I86:J86"/>
    <mergeCell ref="K86:L86"/>
    <mergeCell ref="M86:N86"/>
    <mergeCell ref="O86:P86"/>
    <mergeCell ref="Q86:R86"/>
    <mergeCell ref="S86:T86"/>
    <mergeCell ref="U86:V86"/>
    <mergeCell ref="W86:X86"/>
    <mergeCell ref="G85:H85"/>
    <mergeCell ref="I85:J85"/>
    <mergeCell ref="K85:L85"/>
    <mergeCell ref="M85:N85"/>
    <mergeCell ref="O85:P85"/>
    <mergeCell ref="W83:X83"/>
    <mergeCell ref="G84:H84"/>
    <mergeCell ref="I84:J84"/>
    <mergeCell ref="K84:L84"/>
    <mergeCell ref="M84:N84"/>
    <mergeCell ref="O84:P84"/>
    <mergeCell ref="Q84:R84"/>
    <mergeCell ref="S84:T84"/>
    <mergeCell ref="U84:V84"/>
    <mergeCell ref="W84:X84"/>
    <mergeCell ref="M83:N83"/>
    <mergeCell ref="O83:P83"/>
    <mergeCell ref="Q83:R83"/>
    <mergeCell ref="S83:T83"/>
    <mergeCell ref="U83:V83"/>
    <mergeCell ref="E84:F84"/>
    <mergeCell ref="E83:F83"/>
    <mergeCell ref="G83:H83"/>
    <mergeCell ref="I83:J83"/>
    <mergeCell ref="K83:L83"/>
    <mergeCell ref="E89:F89"/>
    <mergeCell ref="E88:F88"/>
    <mergeCell ref="E87:F87"/>
    <mergeCell ref="E86:F86"/>
    <mergeCell ref="E85:F85"/>
    <mergeCell ref="C86:D86"/>
    <mergeCell ref="C89:D89"/>
    <mergeCell ref="C88:D88"/>
    <mergeCell ref="C87:D87"/>
    <mergeCell ref="B83:B86"/>
    <mergeCell ref="B87:B89"/>
    <mergeCell ref="C83:D83"/>
    <mergeCell ref="C84:D84"/>
    <mergeCell ref="C85:D85"/>
    <mergeCell ref="B57:V57"/>
    <mergeCell ref="B61:V61"/>
    <mergeCell ref="B65:V65"/>
    <mergeCell ref="B81:V81"/>
    <mergeCell ref="U82:V82"/>
    <mergeCell ref="W82:X82"/>
    <mergeCell ref="E82:F82"/>
    <mergeCell ref="G82:H82"/>
    <mergeCell ref="I82:J82"/>
    <mergeCell ref="K82:L82"/>
    <mergeCell ref="M82:N82"/>
    <mergeCell ref="O82:P82"/>
    <mergeCell ref="Q82:R82"/>
    <mergeCell ref="S82:T82"/>
    <mergeCell ref="B82:D82"/>
    <mergeCell ref="B35:C35"/>
    <mergeCell ref="B29:C29"/>
    <mergeCell ref="B8:N18"/>
    <mergeCell ref="B34:V34"/>
    <mergeCell ref="B38:V38"/>
    <mergeCell ref="B41:V41"/>
    <mergeCell ref="B44:V44"/>
    <mergeCell ref="B48:V48"/>
    <mergeCell ref="B49:V49"/>
    <mergeCell ref="E22:V22"/>
    <mergeCell ref="E23:V23"/>
    <mergeCell ref="B26:V26"/>
    <mergeCell ref="B28:V28"/>
    <mergeCell ref="P6:T6"/>
    <mergeCell ref="P18:T18"/>
    <mergeCell ref="P17:T17"/>
    <mergeCell ref="P16:T16"/>
    <mergeCell ref="P15:T15"/>
    <mergeCell ref="P14:T14"/>
    <mergeCell ref="P13:T13"/>
    <mergeCell ref="P12:T12"/>
    <mergeCell ref="P11:T11"/>
    <mergeCell ref="P10:T10"/>
    <mergeCell ref="P9:T9"/>
    <mergeCell ref="P8:T8"/>
    <mergeCell ref="P7:T7"/>
    <mergeCell ref="B152:C152"/>
    <mergeCell ref="B140:C140"/>
    <mergeCell ref="B134:C134"/>
    <mergeCell ref="B105:C105"/>
    <mergeCell ref="B97:C97"/>
    <mergeCell ref="B78:C78"/>
    <mergeCell ref="B58:C58"/>
    <mergeCell ref="B52:C52"/>
    <mergeCell ref="B45:C45"/>
    <mergeCell ref="B146:C146"/>
    <mergeCell ref="B137:V137"/>
    <mergeCell ref="B139:V139"/>
    <mergeCell ref="B143:V143"/>
    <mergeCell ref="B145:V145"/>
    <mergeCell ref="B149:V149"/>
    <mergeCell ref="B151:V151"/>
    <mergeCell ref="B51:V51"/>
    <mergeCell ref="B69:V69"/>
    <mergeCell ref="B73:V73"/>
    <mergeCell ref="B77:V77"/>
    <mergeCell ref="B67:V67"/>
    <mergeCell ref="B71:V71"/>
    <mergeCell ref="B75:V75"/>
    <mergeCell ref="B55:V55"/>
  </mergeCells>
  <conditionalFormatting sqref="H114:V133">
    <cfRule type="cellIs" dxfId="0" priority="1" operator="equal">
      <formula>1</formula>
    </cfRule>
  </conditionalFormatting>
  <dataValidations count="6">
    <dataValidation type="textLength" allowBlank="1" showInputMessage="1" showErrorMessage="1" sqref="B34 B28">
      <formula1>0</formula1>
      <formula2>900</formula2>
    </dataValidation>
    <dataValidation type="textLength" allowBlank="1" showInputMessage="1" showErrorMessage="1" sqref="B51:V51 B57:V57">
      <formula1>0</formula1>
      <formula2>3600</formula2>
    </dataValidation>
    <dataValidation type="list" allowBlank="1" showInputMessage="1" showErrorMessage="1" sqref="F114:G133">
      <formula1>$W$113:$W$129</formula1>
    </dataValidation>
    <dataValidation type="list" allowBlank="1" showInputMessage="1" showErrorMessage="1" sqref="D110">
      <formula1>"2018,2019,2020,2021,2022,2023,2024,2025,2026,2027"</formula1>
    </dataValidation>
    <dataValidation type="textLength" operator="lessThanOrEqual" allowBlank="1" showInputMessage="1" showErrorMessage="1" sqref="B41:V41 B44:V44">
      <formula1>450</formula1>
    </dataValidation>
    <dataValidation type="textLength" operator="lessThanOrEqual" allowBlank="1" showInputMessage="1" showErrorMessage="1" sqref="B65:V65 B69:V69 B73:V73 B77:V77 B96:V96 B151:V151 B145:V145 B139:V139">
      <formula1>900</formula1>
    </dataValidation>
  </dataValidations>
  <hyperlinks>
    <hyperlink ref="P6:T6" location="Formulář!B21" display="1. Základní údaje"/>
    <hyperlink ref="P7:T7" location="Formulář!B25" display="2. Stručný popis projektu – abstrakt "/>
    <hyperlink ref="P8:T8" location="Formulář!B31" display="3. Aktuální připravenost projektového záměru"/>
    <hyperlink ref="P9:T9" location="Formulář!B37" display="4. Profil žadatele a partnera/partnerů"/>
    <hyperlink ref="P10:T10" location="Formulář!B47" display="5. Identifikace cílů, přínosů a dopadů projektu"/>
    <hyperlink ref="P11:T11" location="Formulář!B54" display="6. Charakteristika věcné části projektu "/>
    <hyperlink ref="P12:T12" location="Formulář!B60" display="7. Popis stavebně-technického řešení"/>
    <hyperlink ref="P13:T13" location="Formulář!B80" display="8. Celkové náklady projektu "/>
    <hyperlink ref="P14:T14" location="Formulář!B99" display="9. Spolufinancování"/>
    <hyperlink ref="P15:T15" location="Formulář!B107" display="10. Harmonogram projektu "/>
    <hyperlink ref="P16:T16" location="Formulář!B136" display="11. Zkušenosti v oblasti řízení projektu"/>
    <hyperlink ref="P17:T17" location="Formulář!B142" display="12. Analýza rizik a varianty řešení"/>
    <hyperlink ref="P18:T18" location="Formulář!B148" display="13. Finanční a věcná udržitelnost projektu"/>
    <hyperlink ref="B152:C152" location="Formulář!A1" display="nahoru"/>
    <hyperlink ref="B140:C140" location="Formulář!A1" display="nahoru"/>
    <hyperlink ref="B134:C134" location="Formulář!A1" display="nahoru"/>
    <hyperlink ref="B105:C105" location="Formulář!A1" display="nahoru"/>
    <hyperlink ref="B97:C97" location="Formulář!A1" display="nahoru"/>
    <hyperlink ref="B78:C78" location="Formulář!A1" display="nahoru"/>
    <hyperlink ref="B58:C58" location="Formulář!A1" display="nahoru"/>
    <hyperlink ref="B52:C52" location="Formulář!A1" display="nahoru"/>
    <hyperlink ref="B45:C45" location="Formulář!A1" display="nahoru"/>
    <hyperlink ref="B35:C35" location="Formulář!A1" display="nahoru"/>
    <hyperlink ref="B29:C29" location="Formulář!A1" display="nahoru"/>
    <hyperlink ref="B146:C146" location="Formulář!A1" display="nahoru"/>
  </hyperlinks>
  <pageMargins left="0.7" right="0.7" top="0.78740157499999996" bottom="0.78740157499999996" header="0.3" footer="0.3"/>
  <pageSetup paperSize="9" scale="57" fitToHeight="0" orientation="landscape" r:id="rId1"/>
  <ignoredErrors>
    <ignoredError sqref="I111:U111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3" ma:contentTypeDescription="Vytvoří nový dokument" ma:contentTypeScope="" ma:versionID="26bec60fd599d9bf8ccd2066ea928388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5b2268967c3d466a78734da71f64c258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15OPMSMT0001-28-100111</_dlc_DocId>
    <_dlc_DocIdUrl xmlns="0104a4cd-1400-468e-be1b-c7aad71d7d5a">
      <Url>http://op.msmt.cz/_layouts/15/DocIdRedir.aspx?ID=15OPMSMT0001-28-100111</Url>
      <Description>15OPMSMT0001-28-100111</Description>
    </_dlc_DocIdUrl>
  </documentManagement>
</p:properties>
</file>

<file path=customXml/itemProps1.xml><?xml version="1.0" encoding="utf-8"?>
<ds:datastoreItem xmlns:ds="http://schemas.openxmlformats.org/officeDocument/2006/customXml" ds:itemID="{72C43B6B-A08A-4B5F-B4D1-BB85D1B25FF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97C5E41-2C47-4C6A-894A-6DD1656594EC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D863F0CF-427E-4DFA-B0AD-51128914CC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E614A2FC-D88D-4034-B35E-236B020AB0FB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0104a4cd-1400-468e-be1b-c7aad71d7d5a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Formulář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Vícha Jiří</dc:creator>
  <cp:lastModifiedBy>Vícha Jiří</cp:lastModifiedBy>
  <cp:lastPrinted>2019-01-08T13:23:21Z</cp:lastPrinted>
  <dcterms:created xsi:type="dcterms:W3CDTF">2019-01-07T15:12:04Z</dcterms:created>
  <dcterms:modified xsi:type="dcterms:W3CDTF">2019-01-08T13:58:46Z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e7589a45-ee15-478e-9f39-2ae1ae0b0e24</vt:lpwstr>
  </property>
</Properties>
</file>